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903" activeTab="11"/>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s>
  <definedNames/>
  <calcPr fullCalcOnLoad="1"/>
</workbook>
</file>

<file path=xl/sharedStrings.xml><?xml version="1.0" encoding="utf-8"?>
<sst xmlns="http://schemas.openxmlformats.org/spreadsheetml/2006/main" count="870" uniqueCount="281">
  <si>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</si>
  <si>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</si>
  <si>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</si>
  <si>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</si>
  <si>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</si>
  <si>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</si>
  <si>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</si>
  <si>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</si>
  <si>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</si>
  <si>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</si>
  <si>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</si>
  <si>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</si>
  <si>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</si>
  <si>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</si>
  <si>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</si>
  <si>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</si>
  <si>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</si>
  <si>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</si>
  <si>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</si>
  <si>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</si>
  <si>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</si>
  <si>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</si>
  <si>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</si>
  <si>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</si>
  <si>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</si>
  <si>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</si>
  <si>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</si>
  <si>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</si>
  <si>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</si>
  <si>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</si>
  <si>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</si>
  <si>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</si>
  <si>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</si>
  <si>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</si>
  <si>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</si>
  <si>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</si>
  <si>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</si>
  <si>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</si>
  <si>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</si>
  <si>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</si>
  <si>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</si>
  <si>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</si>
  <si>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</si>
  <si>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</si>
  <si>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</si>
  <si>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</si>
  <si>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</si>
  <si>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</si>
  <si>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</si>
  <si>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</si>
  <si>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</si>
  <si>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</si>
  <si>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</si>
  <si>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</si>
  <si>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</si>
  <si>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</si>
  <si>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</si>
  <si>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</si>
  <si>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</si>
  <si>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</si>
  <si>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</si>
  <si>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</si>
  <si>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</si>
  <si>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</si>
  <si>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</si>
  <si>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</si>
  <si>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</si>
  <si>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</si>
  <si>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</si>
  <si>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</si>
  <si>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</si>
  <si>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</si>
  <si>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</si>
  <si>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</si>
  <si>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</si>
  <si>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</si>
  <si>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</si>
  <si>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</si>
  <si>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</si>
  <si>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</si>
  <si>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</si>
  <si>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</si>
  <si>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</si>
  <si>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</si>
  <si>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</si>
  <si>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</si>
  <si>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</si>
  <si>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</si>
  <si>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</si>
  <si>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</si>
  <si>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</si>
  <si>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</si>
  <si>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</si>
  <si>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</si>
  <si>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</si>
  <si>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</si>
  <si>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</si>
  <si>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</si>
  <si>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</si>
  <si>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</si>
  <si>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</si>
  <si>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</si>
  <si>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</si>
  <si>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</si>
  <si>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</si>
  <si>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</si>
  <si>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</si>
  <si>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</si>
  <si>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</si>
  <si>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</si>
  <si>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</si>
  <si>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</si>
  <si>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</si>
  <si>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</si>
  <si>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</si>
  <si>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</si>
  <si>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</si>
  <si>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</si>
  <si>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</si>
  <si>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</si>
  <si>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</si>
  <si>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</si>
  <si>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</si>
  <si>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</si>
  <si>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</si>
  <si>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</si>
  <si>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</si>
  <si>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</si>
  <si>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</si>
  <si>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</si>
  <si>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</si>
  <si>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</si>
  <si>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</si>
  <si>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</si>
  <si>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</si>
  <si>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</si>
  <si>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</si>
  <si>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</si>
  <si>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</si>
  <si>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</si>
  <si>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</si>
  <si>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</si>
  <si>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</si>
  <si>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</si>
  <si>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0113</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</si>
  <si>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</si>
  <si>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</si>
  <si>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</si>
  <si>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"Развитие транспортной системы муниципального района Белебеевский район Республики Башкортостан"</t>
  </si>
  <si>
    <t>СОЦИАЛЬНАЯ ПОЛИТИКА</t>
  </si>
  <si>
    <t>1001</t>
  </si>
  <si>
    <t>0200000000</t>
  </si>
  <si>
    <t>Пенсионное обеспечение</t>
  </si>
  <si>
    <t>Приложение 12</t>
  </si>
  <si>
    <t>Наименование бюджета</t>
  </si>
  <si>
    <t>сумма (тыс. рублей)</t>
  </si>
  <si>
    <t xml:space="preserve">Итого </t>
  </si>
  <si>
    <t>Бюджет  муниципального района Белебеевский район Республики Башкортостан</t>
  </si>
  <si>
    <t>2</t>
  </si>
  <si>
    <t>5</t>
  </si>
  <si>
    <t>1 17 14030 10 0000 150</t>
  </si>
  <si>
    <t>1 17 02020 10 0000 180</t>
  </si>
  <si>
    <t>1 18 01520 10 0000 150</t>
  </si>
  <si>
    <t>1 18 02500 10 0000 150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</si>
  <si>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</si>
  <si>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</si>
  <si>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1 11 05035 10 0000 120</t>
  </si>
  <si>
    <t>2022 год</t>
  </si>
  <si>
    <t>791</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</si>
  <si>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</si>
  <si>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</si>
  <si>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</si>
  <si>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</si>
  <si>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</si>
  <si>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</si>
  <si>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</si>
  <si>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</si>
  <si>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</si>
  <si>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</si>
  <si>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</si>
  <si>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</si>
  <si>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</si>
  <si>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</si>
  <si>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</si>
  <si>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</si>
  <si>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</si>
  <si>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</si>
  <si>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</si>
  <si>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</si>
  <si>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</si>
  <si>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</si>
  <si>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</si>
  <si>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</si>
  <si>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</si>
  <si>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Код классификации источников финансирования бюджета</t>
  </si>
  <si>
    <t>группы, подгруппы, статьи и вида</t>
  </si>
  <si>
    <t>вид, подвида</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</si>
  <si>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</si>
  <si>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</si>
  <si>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</si>
  <si>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</si>
  <si>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</si>
  <si>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</si>
  <si>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</si>
  <si>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Доходы, поступающие в порядке возмещения расходов, понесенных в связи с эксплуатацией имущества сельских поселений</t>
  </si>
  <si>
    <t>2 02 16001 10 0000 150</t>
  </si>
  <si>
    <t>Дотации бюджетам сельских поселений на выравнивание бюджетной обеспеченности из бюджетов муниципальных районов</t>
  </si>
  <si>
    <t>1 16 09040 10 0000 140</t>
  </si>
  <si>
    <t>1 16 10123 01 0001 140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</si>
  <si>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</si>
  <si>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на 2021 год и плановый период 2022 и 2023 годов»</t>
  </si>
  <si>
    <t xml:space="preserve">Земельный налог с физических лиц, обладающих земельным участком, расположенным в границах сельских поселений
</t>
  </si>
  <si>
    <t xml:space="preserve">Земельный налог с организаций, обладающих земельным участком, расположенным в границах сельских поселений
</t>
  </si>
  <si>
    <t>2 02 49999 10 0000 150</t>
  </si>
  <si>
    <t>1 17 00000 00 0000 000</t>
  </si>
  <si>
    <t>ПРОЧИЕ НЕНАЛОГОВЫЕ ДОХОДЫ</t>
  </si>
  <si>
    <t xml:space="preserve">Прочие неналоговые доходы бюджетов сельских поселений
</t>
  </si>
  <si>
    <t>2023 год</t>
  </si>
  <si>
    <t>Другие общегосударственные вопросы</t>
  </si>
  <si>
    <t>НАЦИОНАЛЬНАЯ БЕЗОПАСНОСТЬ И ПРАВООХРАНИТЕЛЬНАЯ ДЕЯТЕЛЬНОСТЬ</t>
  </si>
  <si>
    <t>Дорожное хозяйство (дорожные фонды)</t>
  </si>
  <si>
    <t>0600</t>
  </si>
  <si>
    <t>ОХРАНА ОКРУЖАЮЩЕЙ СРЕДЫ</t>
  </si>
  <si>
    <t>0605</t>
  </si>
  <si>
    <t>Другие вопросы в области охраны окружающей среды</t>
  </si>
  <si>
    <t>Закупка товаров, работ и услуг для обеспечения государственных (муниципальных) нужд</t>
  </si>
  <si>
    <t>0400007500</t>
  </si>
  <si>
    <t>Прочие выплаты</t>
  </si>
  <si>
    <t>Субвенции на осуществление первичного воинского учета на территориях, где отсутствуют военные комиссариаты</t>
  </si>
  <si>
    <t>Уплата взносов на капитальный ремонт в отношении помещений, находящихся в государственной или муниципальной собственности</t>
  </si>
  <si>
    <t>Организация и содержание мест захоронения</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</si>
  <si>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</si>
  <si>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Мероприятия в области экологии и природопользования</t>
  </si>
  <si>
    <t>0200074000</t>
  </si>
  <si>
    <t>500</t>
  </si>
  <si>
    <t>Иные безвозмездные и безвозвратные перечисления</t>
  </si>
  <si>
    <t>Межбюджетные трансферты</t>
  </si>
  <si>
    <t>9999</t>
  </si>
  <si>
    <t>сумма (тыс.рублей)</t>
  </si>
  <si>
    <t>к решению Совета сельского поселения Ермолкинский сельсовет</t>
  </si>
  <si>
    <t xml:space="preserve">«О бюджете сельского поселения Ермолкинский сельсовет  </t>
  </si>
  <si>
    <t xml:space="preserve">Перечень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t>
  </si>
  <si>
    <t>Администрация сельского поселения Ермолкинский сельсовет муниципального района Белебеевский район Республики Башкортостан</t>
  </si>
  <si>
    <t xml:space="preserve">       &lt;1&gt; В части доходов, зачисляемых в бюджет сельского поселения Ермолкинский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&lt;2&gt;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Ермолкинский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</si>
  <si>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 бюджете сельского поселения Ермолкинский сельсовет</t>
  </si>
  <si>
    <t xml:space="preserve">Перечень
главных администраторов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 </t>
  </si>
  <si>
    <t>Администрация сельского поселения Ермолкинский сельсовет муниципального района  Белебеевский район  Республики Башкортостан</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</si>
  <si>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2021 год
</t>
  </si>
  <si>
    <t>к решению Совета сельского поселения Ермолкинский  сельсовет</t>
  </si>
  <si>
    <t>«О бюджете сельского поселения Ермолкинский  сельсовет</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</si>
  <si>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плановый  2022 и 2023 годов  </t>
  </si>
  <si>
    <t xml:space="preserve">к решению Совета сельского поселения Ермолкинский сельсовет </t>
  </si>
  <si>
    <t xml:space="preserve">«О бюджете сельского поселения Ермолкинский сельсовет </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</si>
  <si>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2021 год</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</si>
  <si>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</si>
  <si>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"Управление имуществом, находящимся в собственности сельского поселения Ермолкинский сельсовет муниципального района Белебеевский район Республики Башкортостан"</t>
  </si>
  <si>
    <t>Муниципальная программа "Пожарная безопасность сельского поселения Ермолкинский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</si>
  <si>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</si>
  <si>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Муниципальная программа "Развитие  муниципальной службы в сельском поселении Ермолкинский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</si>
  <si>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2022 и 2023 годов  </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</si>
  <si>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2021 год</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</si>
  <si>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2022 и 2023 годов  </t>
  </si>
  <si>
    <t>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2021 год</t>
  </si>
  <si>
    <t>Администрация сельского поселения Ермолкинский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</si>
  <si>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плановый период 2022 и 2023 годов  </t>
  </si>
  <si>
    <t>Содержание и обслуживание муниципальной казны</t>
  </si>
  <si>
    <t>Размеры межбюджетных трансфертов, передаваемых бюджетом сельского поселения Ермолкинский сельсовет  в бюджет муниципального района Белебеевский район Республики Башкортостан  в соответствии с  заключенными  соглашениями, на 2021 год</t>
  </si>
  <si>
    <t>Размеры межбюджетных трансфертов, передаваемых бюджетом сельского поселения Ермолкинский сельсовет  в бюджет муниципального района Белебеевский район Республики Башкортостан  в соответствии с  заключенными  соглашениями, на 2022 и 2023 годы</t>
  </si>
  <si>
    <t>1 17 15030 10 0000 150</t>
  </si>
  <si>
    <t>Инициативные платежи, зачисляемые в бюджеты сельских поселений</t>
  </si>
  <si>
    <t xml:space="preserve">Перечисления из бюджетов сельских поселений по решениям о взыскании средств
</t>
  </si>
  <si>
    <r>
      <t xml:space="preserve">1 16 01074 01 </t>
    </r>
    <r>
      <rPr>
        <sz val="14"/>
        <color indexed="12"/>
        <rFont val="Times New Roman"/>
        <family val="1"/>
      </rPr>
      <t>000</t>
    </r>
    <r>
      <rPr>
        <sz val="14"/>
        <rFont val="Times New Roman"/>
        <family val="1"/>
      </rPr>
      <t xml:space="preserve">1 140 </t>
    </r>
  </si>
  <si>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</si>
  <si>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1 16 01084 01 </t>
    </r>
    <r>
      <rPr>
        <sz val="14"/>
        <color indexed="12"/>
        <rFont val="Times New Roman"/>
        <family val="1"/>
      </rPr>
      <t xml:space="preserve">0001 </t>
    </r>
    <r>
      <rPr>
        <sz val="14"/>
        <rFont val="Times New Roman"/>
        <family val="1"/>
      </rPr>
      <t>140</t>
    </r>
  </si>
  <si>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проиродопользования,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</si>
  <si>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1 16 01194 01 </t>
    </r>
    <r>
      <rPr>
        <sz val="14"/>
        <color indexed="12"/>
        <rFont val="Times New Roman"/>
        <family val="1"/>
      </rPr>
      <t xml:space="preserve">0001 </t>
    </r>
    <r>
      <rPr>
        <sz val="14"/>
        <rFont val="Times New Roman"/>
        <family val="1"/>
      </rPr>
      <t>140</t>
    </r>
  </si>
  <si>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r>
    <r>
      <rPr>
        <sz val="14"/>
        <color indexed="12"/>
        <rFont val="Times New Roman"/>
        <family val="1"/>
      </rPr>
      <t>(финансовое обеспечение деятельности указанных органов осуществляется из бюджета поселения)</t>
    </r>
  </si>
  <si>
    <r>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r>
    <r>
      <rPr>
        <sz val="14"/>
        <color indexed="12"/>
        <rFont val="Times New Roman"/>
        <family val="1"/>
      </rPr>
      <t>(за исключением доходов, направляемых на формирование муниципальных дорожных фондов)</t>
    </r>
  </si>
  <si>
    <t>Иные доходы бюджета сельского поселения Ермолкинский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Ермолкинский сельсовет муниципального района Белебеевский район Республики Башкортостан в пределах их компетенции</t>
  </si>
  <si>
    <t xml:space="preserve">от 25 декабря 2020 года № 87 </t>
  </si>
  <si>
    <t>,</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</si>
</sst>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29">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i/>
      <sz val="14"/>
      <name val="Times New Roman"/>
      <family val="1"/>
    </font>
    <font>
      <b/>
      <i/>
      <sz val="14"/>
      <name val="Times New Roman"/>
      <family val="1"/>
    </font>
    <font>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54">
    <xf numFmtId="0" fontId="0" fillId="0" borderId="0" xfId="0" applyAlignment="1">
      <alignment/>
    </xf>
    <xf numFmtId="0" fontId="4" fillId="0" borderId="0" xfId="0" applyFont="1" applyAlignment="1">
      <alignment/>
    </xf>
    <xf numFmtId="0" fontId="3" fillId="0" borderId="0" xfId="53" applyFont="1" applyFill="1" applyBorder="1" applyAlignment="1">
      <alignment wrapText="1"/>
      <protection/>
    </xf>
    <xf numFmtId="0" fontId="1" fillId="0" borderId="0" xfId="53" applyFont="1">
      <alignment/>
      <protection/>
    </xf>
    <xf numFmtId="0" fontId="3" fillId="0" borderId="10" xfId="53" applyFont="1" applyFill="1" applyBorder="1" applyAlignment="1">
      <alignment wrapText="1"/>
      <protection/>
    </xf>
    <xf numFmtId="0" fontId="1" fillId="0" borderId="0" xfId="0" applyFont="1" applyAlignment="1">
      <alignment/>
    </xf>
    <xf numFmtId="0" fontId="1" fillId="0" borderId="10" xfId="0" applyFont="1" applyBorder="1" applyAlignment="1">
      <alignment horizontal="justify" vertical="top" wrapText="1"/>
    </xf>
    <xf numFmtId="0" fontId="1" fillId="0" borderId="11" xfId="0" applyFont="1" applyBorder="1" applyAlignment="1">
      <alignment horizontal="center" wrapText="1"/>
    </xf>
    <xf numFmtId="4" fontId="1" fillId="0" borderId="0" xfId="0" applyNumberFormat="1" applyFont="1" applyFill="1" applyAlignment="1">
      <alignment horizontal="right"/>
    </xf>
    <xf numFmtId="0" fontId="5" fillId="0" borderId="0" xfId="0" applyFont="1" applyAlignment="1">
      <alignment/>
    </xf>
    <xf numFmtId="4" fontId="4" fillId="0" borderId="0" xfId="0" applyNumberFormat="1" applyFont="1" applyFill="1" applyAlignment="1">
      <alignment/>
    </xf>
    <xf numFmtId="0" fontId="1" fillId="0" borderId="10" xfId="0" applyFont="1" applyFill="1" applyBorder="1" applyAlignment="1">
      <alignment horizontal="center" vertical="top" wrapText="1"/>
    </xf>
    <xf numFmtId="0" fontId="4" fillId="0" borderId="0" xfId="0" applyFont="1" applyFill="1" applyAlignment="1">
      <alignment/>
    </xf>
    <xf numFmtId="0" fontId="1" fillId="0" borderId="10" xfId="53" applyFont="1" applyFill="1" applyBorder="1" applyAlignment="1">
      <alignment wrapText="1"/>
      <protection/>
    </xf>
    <xf numFmtId="4" fontId="1"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4" fontId="4" fillId="0" borderId="0" xfId="0" applyNumberFormat="1" applyFont="1" applyFill="1" applyAlignment="1">
      <alignment/>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9" fontId="1" fillId="0" borderId="10" xfId="0" applyNumberFormat="1" applyFont="1" applyBorder="1" applyAlignment="1">
      <alignment horizontal="center" wrapText="1"/>
    </xf>
    <xf numFmtId="172" fontId="3" fillId="0" borderId="10" xfId="0" applyNumberFormat="1" applyFont="1" applyBorder="1" applyAlignment="1">
      <alignment horizontal="right" wrapText="1"/>
    </xf>
    <xf numFmtId="172" fontId="1" fillId="0" borderId="10" xfId="0" applyNumberFormat="1" applyFont="1" applyFill="1" applyBorder="1" applyAlignment="1">
      <alignment horizontal="right" wrapText="1"/>
    </xf>
    <xf numFmtId="0" fontId="3" fillId="0" borderId="10" xfId="53" applyFont="1" applyFill="1" applyBorder="1" applyAlignment="1">
      <alignment horizontal="center"/>
      <protection/>
    </xf>
    <xf numFmtId="0" fontId="1" fillId="0" borderId="0" xfId="53" applyFont="1" applyFill="1" applyBorder="1">
      <alignment/>
      <protection/>
    </xf>
    <xf numFmtId="0" fontId="1" fillId="0" borderId="10" xfId="53" applyFont="1" applyFill="1" applyBorder="1" applyAlignment="1">
      <alignment horizontal="center"/>
      <protection/>
    </xf>
    <xf numFmtId="0" fontId="3" fillId="0" borderId="0" xfId="53" applyFont="1" applyFill="1" applyBorder="1">
      <alignment/>
      <protection/>
    </xf>
    <xf numFmtId="172" fontId="3" fillId="0" borderId="10" xfId="0" applyNumberFormat="1" applyFont="1" applyFill="1" applyBorder="1" applyAlignment="1">
      <alignment horizontal="right" wrapText="1"/>
    </xf>
    <xf numFmtId="173" fontId="1" fillId="0" borderId="0" xfId="53" applyNumberFormat="1" applyFont="1" applyFill="1" applyBorder="1" applyAlignment="1">
      <alignment wrapText="1"/>
      <protection/>
    </xf>
    <xf numFmtId="0" fontId="1" fillId="0" borderId="0" xfId="53" applyFont="1" applyFill="1" applyBorder="1" applyAlignment="1">
      <alignment wrapText="1"/>
      <protection/>
    </xf>
    <xf numFmtId="0" fontId="1" fillId="0" borderId="10" xfId="53" applyFont="1" applyFill="1" applyBorder="1" applyAlignment="1">
      <alignment horizontal="center" wrapText="1"/>
      <protection/>
    </xf>
    <xf numFmtId="172" fontId="3" fillId="0" borderId="10" xfId="53" applyNumberFormat="1" applyFont="1" applyFill="1" applyBorder="1" applyAlignment="1">
      <alignment horizontal="right"/>
      <protection/>
    </xf>
    <xf numFmtId="172" fontId="1" fillId="0" borderId="10" xfId="53" applyNumberFormat="1" applyFont="1" applyFill="1" applyBorder="1" applyAlignment="1">
      <alignment horizontal="right"/>
      <protection/>
    </xf>
    <xf numFmtId="3" fontId="1" fillId="0" borderId="10" xfId="0" applyNumberFormat="1" applyFont="1" applyFill="1" applyBorder="1" applyAlignment="1">
      <alignment horizontal="center" vertical="top" wrapText="1"/>
    </xf>
    <xf numFmtId="0" fontId="3" fillId="0" borderId="10" xfId="0" applyFont="1" applyFill="1" applyBorder="1" applyAlignment="1">
      <alignment wrapText="1"/>
    </xf>
    <xf numFmtId="172" fontId="3" fillId="24" borderId="10" xfId="0" applyNumberFormat="1" applyFont="1" applyFill="1" applyBorder="1" applyAlignment="1">
      <alignment horizontal="right" wrapText="1"/>
    </xf>
    <xf numFmtId="49"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1" fillId="0" borderId="0" xfId="0" applyFont="1" applyFill="1" applyBorder="1" applyAlignment="1">
      <alignment/>
    </xf>
    <xf numFmtId="0" fontId="1" fillId="0" borderId="10" xfId="0" applyFont="1" applyFill="1" applyBorder="1" applyAlignment="1">
      <alignment wrapText="1"/>
    </xf>
    <xf numFmtId="0" fontId="3" fillId="0" borderId="0" xfId="53" applyFont="1" applyBorder="1" applyAlignment="1">
      <alignment horizontal="center"/>
      <protection/>
    </xf>
    <xf numFmtId="0" fontId="1" fillId="0" borderId="0" xfId="53" applyFont="1" applyBorder="1" applyAlignment="1">
      <alignment horizontal="right"/>
      <protection/>
    </xf>
    <xf numFmtId="0" fontId="1" fillId="0" borderId="10" xfId="0" applyFont="1" applyBorder="1" applyAlignment="1">
      <alignment vertical="top" wrapText="1"/>
    </xf>
    <xf numFmtId="0" fontId="1" fillId="0" borderId="10" xfId="0" applyFont="1" applyBorder="1" applyAlignment="1">
      <alignment horizontal="center" wrapText="1"/>
    </xf>
    <xf numFmtId="0" fontId="3" fillId="0" borderId="10" xfId="0" applyFont="1" applyBorder="1" applyAlignment="1">
      <alignment vertical="top" wrapText="1"/>
    </xf>
    <xf numFmtId="0" fontId="1" fillId="0" borderId="0" xfId="53" applyFont="1" applyAlignment="1">
      <alignment horizontal="right"/>
      <protection/>
    </xf>
    <xf numFmtId="4" fontId="3" fillId="0" borderId="10" xfId="0" applyNumberFormat="1" applyFont="1" applyBorder="1" applyAlignment="1">
      <alignment horizontal="center" wrapText="1"/>
    </xf>
    <xf numFmtId="4" fontId="3" fillId="0" borderId="10" xfId="0" applyNumberFormat="1" applyFont="1" applyBorder="1" applyAlignment="1">
      <alignment horizontal="right" wrapText="1"/>
    </xf>
    <xf numFmtId="0" fontId="9" fillId="0" borderId="0" xfId="53" applyFont="1" applyFill="1" applyBorder="1">
      <alignment/>
      <protection/>
    </xf>
    <xf numFmtId="49" fontId="1" fillId="0" borderId="0" xfId="53" applyNumberFormat="1" applyFont="1" applyFill="1" applyBorder="1" applyAlignment="1">
      <alignment/>
      <protection/>
    </xf>
    <xf numFmtId="0" fontId="1" fillId="0" borderId="0" xfId="53" applyFont="1" applyFill="1" applyBorder="1" applyAlignment="1">
      <alignment/>
      <protection/>
    </xf>
    <xf numFmtId="4" fontId="1" fillId="0" borderId="0" xfId="53" applyNumberFormat="1" applyFont="1" applyFill="1" applyBorder="1" applyAlignment="1">
      <alignment horizontal="right"/>
      <protection/>
    </xf>
    <xf numFmtId="172" fontId="3" fillId="0" borderId="10" xfId="0" applyNumberFormat="1" applyFont="1" applyFill="1" applyBorder="1" applyAlignment="1">
      <alignment horizontal="right"/>
    </xf>
    <xf numFmtId="172" fontId="1" fillId="0" borderId="10" xfId="0" applyNumberFormat="1" applyFont="1" applyFill="1" applyBorder="1" applyAlignment="1">
      <alignment horizontal="right"/>
    </xf>
    <xf numFmtId="4" fontId="1" fillId="0" borderId="0" xfId="53" applyNumberFormat="1" applyFont="1" applyFill="1" applyBorder="1">
      <alignment/>
      <protection/>
    </xf>
    <xf numFmtId="49" fontId="1" fillId="0" borderId="0" xfId="53" applyNumberFormat="1" applyFont="1" applyFill="1" applyBorder="1" applyAlignment="1">
      <alignment wrapText="1"/>
      <protection/>
    </xf>
    <xf numFmtId="49" fontId="1" fillId="0" borderId="10" xfId="53" applyNumberFormat="1" applyFont="1" applyFill="1" applyBorder="1" applyAlignment="1">
      <alignment horizontal="center" wrapText="1"/>
      <protection/>
    </xf>
    <xf numFmtId="0" fontId="1"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4" fillId="0" borderId="0" xfId="0" applyFont="1" applyAlignment="1">
      <alignment horizontal="center"/>
    </xf>
    <xf numFmtId="0" fontId="3" fillId="0" borderId="0" xfId="0" applyFont="1" applyFill="1" applyAlignment="1">
      <alignment horizontal="center" wrapText="1"/>
    </xf>
    <xf numFmtId="0" fontId="1" fillId="0" borderId="0" xfId="53" applyFont="1" applyFill="1" applyBorder="1" applyAlignment="1">
      <alignment horizontal="right"/>
      <protection/>
    </xf>
    <xf numFmtId="0" fontId="6" fillId="0" borderId="0" xfId="0" applyFont="1" applyAlignment="1">
      <alignment/>
    </xf>
    <xf numFmtId="0" fontId="6" fillId="0" borderId="0" xfId="0" applyFont="1" applyAlignment="1">
      <alignment horizontal="center"/>
    </xf>
    <xf numFmtId="0" fontId="4" fillId="0" borderId="0" xfId="0" applyFont="1" applyFill="1" applyAlignment="1">
      <alignment horizontal="center"/>
    </xf>
    <xf numFmtId="0" fontId="1" fillId="0" borderId="0" xfId="53" applyFont="1" applyFill="1" applyBorder="1" applyAlignment="1">
      <alignment horizontal="center"/>
      <protection/>
    </xf>
    <xf numFmtId="0" fontId="3" fillId="0" borderId="10" xfId="53" applyFont="1" applyFill="1" applyBorder="1" applyAlignment="1">
      <alignment horizontal="center" wrapText="1"/>
      <protection/>
    </xf>
    <xf numFmtId="0" fontId="1" fillId="0" borderId="0" xfId="53" applyFont="1" applyFill="1" applyBorder="1" applyAlignment="1">
      <alignment horizontal="center" wrapText="1"/>
      <protection/>
    </xf>
    <xf numFmtId="0" fontId="4" fillId="0" borderId="0" xfId="0" applyFont="1" applyAlignment="1">
      <alignment/>
    </xf>
    <xf numFmtId="0" fontId="27" fillId="0" borderId="0" xfId="0" applyFont="1" applyAlignment="1">
      <alignment/>
    </xf>
    <xf numFmtId="0" fontId="3" fillId="0" borderId="10" xfId="53" applyFont="1" applyFill="1" applyBorder="1" applyAlignment="1">
      <alignment horizontal="center" vertical="center"/>
      <protection/>
    </xf>
    <xf numFmtId="2" fontId="3" fillId="0" borderId="10" xfId="53" applyNumberFormat="1" applyFont="1" applyFill="1" applyBorder="1" applyAlignment="1">
      <alignment horizontal="center" wrapText="1"/>
      <protection/>
    </xf>
    <xf numFmtId="0" fontId="1" fillId="0" borderId="10" xfId="53" applyFont="1" applyBorder="1" applyAlignment="1">
      <alignment wrapText="1"/>
      <protection/>
    </xf>
    <xf numFmtId="172" fontId="1" fillId="0" borderId="10" xfId="53" applyNumberFormat="1" applyFont="1" applyFill="1" applyBorder="1" applyAlignment="1">
      <alignment/>
      <protection/>
    </xf>
    <xf numFmtId="0" fontId="3" fillId="0" borderId="10" xfId="53" applyFont="1" applyFill="1" applyBorder="1" applyAlignment="1">
      <alignment horizontal="left"/>
      <protection/>
    </xf>
    <xf numFmtId="172" fontId="3" fillId="0" borderId="10" xfId="53" applyNumberFormat="1" applyFont="1" applyFill="1" applyBorder="1" applyAlignment="1">
      <alignment/>
      <protection/>
    </xf>
    <xf numFmtId="172" fontId="1" fillId="24" borderId="10" xfId="0" applyNumberFormat="1" applyFont="1" applyFill="1" applyBorder="1" applyAlignment="1">
      <alignment horizontal="right" wrapText="1"/>
    </xf>
    <xf numFmtId="172" fontId="3" fillId="24" borderId="10" xfId="0" applyNumberFormat="1" applyFont="1" applyFill="1" applyBorder="1" applyAlignment="1">
      <alignment wrapText="1"/>
    </xf>
    <xf numFmtId="3" fontId="3" fillId="0" borderId="10" xfId="0" applyNumberFormat="1" applyFont="1" applyBorder="1" applyAlignment="1">
      <alignment vertical="top" wrapText="1"/>
    </xf>
    <xf numFmtId="3" fontId="1" fillId="0" borderId="10" xfId="0" applyNumberFormat="1" applyFont="1" applyBorder="1" applyAlignment="1">
      <alignment vertical="top" wrapText="1"/>
    </xf>
    <xf numFmtId="0" fontId="9" fillId="0" borderId="10" xfId="0" applyFont="1" applyBorder="1" applyAlignment="1">
      <alignment horizontal="left" vertical="top"/>
    </xf>
    <xf numFmtId="0" fontId="9" fillId="0" borderId="10" xfId="0" applyFont="1" applyBorder="1" applyAlignment="1">
      <alignment horizontal="justify" vertical="top" wrapText="1"/>
    </xf>
    <xf numFmtId="3" fontId="9" fillId="0" borderId="10" xfId="0" applyNumberFormat="1" applyFont="1" applyBorder="1" applyAlignment="1">
      <alignment vertical="top" wrapText="1"/>
    </xf>
    <xf numFmtId="3" fontId="9" fillId="0" borderId="10" xfId="0" applyNumberFormat="1" applyFont="1" applyFill="1" applyBorder="1" applyAlignment="1">
      <alignment horizontal="left" vertical="top" wrapText="1"/>
    </xf>
    <xf numFmtId="0" fontId="9" fillId="0" borderId="10" xfId="0" applyFont="1" applyFill="1" applyBorder="1" applyAlignment="1">
      <alignment horizontal="justify" vertical="top" wrapText="1"/>
    </xf>
    <xf numFmtId="0" fontId="9" fillId="0" borderId="0" xfId="0" applyFont="1" applyAlignment="1">
      <alignment wrapText="1"/>
    </xf>
    <xf numFmtId="0" fontId="9" fillId="0" borderId="10" xfId="0" applyFont="1" applyBorder="1" applyAlignment="1">
      <alignment horizontal="left" vertical="top" wrapText="1"/>
    </xf>
    <xf numFmtId="3" fontId="9" fillId="0" borderId="10" xfId="0" applyNumberFormat="1" applyFont="1" applyBorder="1" applyAlignment="1">
      <alignment horizontal="left" vertical="top" wrapText="1"/>
    </xf>
    <xf numFmtId="0" fontId="9" fillId="0" borderId="10" xfId="0" applyFont="1" applyBorder="1" applyAlignment="1">
      <alignment horizontal="justify" vertical="top"/>
    </xf>
    <xf numFmtId="0" fontId="28" fillId="0" borderId="0" xfId="53" applyFont="1" applyFill="1" applyBorder="1">
      <alignment/>
      <protection/>
    </xf>
    <xf numFmtId="172" fontId="9" fillId="0" borderId="10" xfId="0" applyNumberFormat="1" applyFont="1" applyFill="1" applyBorder="1" applyAlignment="1">
      <alignment horizontal="right" wrapText="1"/>
    </xf>
    <xf numFmtId="0" fontId="7" fillId="0" borderId="10" xfId="0" applyFont="1" applyBorder="1" applyAlignment="1">
      <alignment vertical="top" wrapText="1"/>
    </xf>
    <xf numFmtId="0" fontId="7" fillId="0" borderId="10" xfId="0" applyFont="1" applyFill="1" applyBorder="1" applyAlignment="1">
      <alignment wrapText="1"/>
    </xf>
    <xf numFmtId="172" fontId="9" fillId="0" borderId="10" xfId="0" applyNumberFormat="1" applyFont="1" applyFill="1" applyBorder="1" applyAlignment="1">
      <alignment horizontal="right"/>
    </xf>
    <xf numFmtId="0" fontId="3" fillId="0" borderId="10" xfId="0" applyFont="1" applyBorder="1" applyAlignment="1">
      <alignment horizontal="left" vertical="top" wrapText="1"/>
    </xf>
    <xf numFmtId="49" fontId="1" fillId="0" borderId="10" xfId="53" applyNumberFormat="1" applyFont="1" applyFill="1" applyBorder="1" applyAlignment="1">
      <alignment horizontal="center"/>
      <protection/>
    </xf>
    <xf numFmtId="49" fontId="3" fillId="0" borderId="10" xfId="53" applyNumberFormat="1" applyFont="1" applyFill="1" applyBorder="1" applyAlignment="1">
      <alignment horizontal="center"/>
      <protection/>
    </xf>
    <xf numFmtId="0" fontId="3" fillId="0" borderId="10" xfId="53" applyFont="1" applyFill="1" applyBorder="1" applyAlignment="1">
      <alignment/>
      <protection/>
    </xf>
    <xf numFmtId="172" fontId="9" fillId="0" borderId="10" xfId="53" applyNumberFormat="1" applyFont="1" applyFill="1" applyBorder="1" applyAlignment="1">
      <alignment horizontal="right"/>
      <protection/>
    </xf>
    <xf numFmtId="172" fontId="9" fillId="0" borderId="10" xfId="53" applyNumberFormat="1" applyFont="1" applyFill="1" applyBorder="1">
      <alignment/>
      <protection/>
    </xf>
    <xf numFmtId="0" fontId="8" fillId="0" borderId="10" xfId="0" applyFont="1" applyBorder="1" applyAlignment="1">
      <alignment vertical="top" wrapText="1"/>
    </xf>
    <xf numFmtId="0" fontId="3" fillId="0" borderId="0" xfId="0" applyFont="1" applyFill="1" applyBorder="1" applyAlignment="1">
      <alignment/>
    </xf>
    <xf numFmtId="0" fontId="8" fillId="0" borderId="10" xfId="0" applyFont="1" applyFill="1" applyBorder="1" applyAlignment="1">
      <alignment wrapText="1"/>
    </xf>
    <xf numFmtId="172" fontId="9" fillId="24" borderId="10" xfId="0" applyNumberFormat="1" applyFont="1" applyFill="1" applyBorder="1" applyAlignment="1">
      <alignment horizontal="right" wrapText="1"/>
    </xf>
    <xf numFmtId="172" fontId="9" fillId="24" borderId="10" xfId="0" applyNumberFormat="1" applyFont="1" applyFill="1" applyBorder="1" applyAlignment="1">
      <alignment horizontal="right" vertical="center" wrapText="1"/>
    </xf>
    <xf numFmtId="172" fontId="9" fillId="24" borderId="10" xfId="0" applyNumberFormat="1" applyFont="1" applyFill="1" applyBorder="1" applyAlignment="1">
      <alignment wrapText="1"/>
    </xf>
    <xf numFmtId="49" fontId="3" fillId="0" borderId="10" xfId="0" applyNumberFormat="1" applyFont="1" applyBorder="1" applyAlignment="1">
      <alignment horizontal="right"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0" fontId="6" fillId="0" borderId="0" xfId="0" applyFont="1" applyFill="1" applyAlignment="1">
      <alignment/>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left"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Alignment="1">
      <alignment horizontal="center" wrapText="1"/>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right"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wrapText="1"/>
    </xf>
    <xf numFmtId="0" fontId="9" fillId="0" borderId="0" xfId="0" applyFont="1" applyAlignment="1">
      <alignment horizontal="right"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3"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4" fontId="1" fillId="0" borderId="13"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0" fontId="1" fillId="0" borderId="0" xfId="53" applyFont="1" applyAlignment="1">
      <alignment horizontal="right" wrapText="1"/>
      <protection/>
    </xf>
    <xf numFmtId="0" fontId="9" fillId="0" borderId="0" xfId="53" applyFont="1" applyAlignment="1">
      <alignment horizontal="right" wrapText="1"/>
      <protection/>
    </xf>
    <xf numFmtId="0" fontId="3" fillId="0" borderId="0" xfId="53" applyFont="1" applyFill="1" applyBorder="1" applyAlignment="1">
      <alignment horizontal="center"/>
      <protection/>
    </xf>
    <xf numFmtId="0" fontId="3" fillId="0" borderId="0" xfId="53" applyFont="1" applyFill="1" applyBorder="1" applyAlignment="1">
      <alignment horizontal="center" wrapText="1"/>
      <protection/>
    </xf>
    <xf numFmtId="0" fontId="1" fillId="0" borderId="0" xfId="53" applyFont="1" applyFill="1" applyBorder="1" applyAlignment="1">
      <alignment horizontal="right" wrapText="1"/>
      <protection/>
    </xf>
    <xf numFmtId="0" fontId="3" fillId="0" borderId="10" xfId="53" applyFont="1" applyFill="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1" fillId="0" borderId="15" xfId="53" applyFont="1" applyFill="1" applyBorder="1" applyAlignment="1">
      <alignment horizontal="right" wrapText="1"/>
      <protection/>
    </xf>
    <xf numFmtId="0" fontId="3" fillId="0" borderId="0" xfId="53" applyFont="1" applyFill="1" applyBorder="1" applyAlignment="1">
      <alignment horizontal="center" vertical="center" wrapText="1"/>
      <protection/>
    </xf>
    <xf numFmtId="4" fontId="3" fillId="0" borderId="12" xfId="53" applyNumberFormat="1" applyFont="1" applyFill="1" applyBorder="1" applyAlignment="1">
      <alignment horizontal="center" wrapText="1"/>
      <protection/>
    </xf>
    <xf numFmtId="4" fontId="3" fillId="0" borderId="11" xfId="53" applyNumberFormat="1" applyFont="1" applyFill="1" applyBorder="1" applyAlignment="1">
      <alignment horizontal="center" wrapText="1"/>
      <protection/>
    </xf>
    <xf numFmtId="0" fontId="3" fillId="0" borderId="12" xfId="53" applyFont="1" applyFill="1" applyBorder="1" applyAlignment="1">
      <alignment horizontal="center" wrapText="1"/>
      <protection/>
    </xf>
    <xf numFmtId="0" fontId="3" fillId="0" borderId="11" xfId="53" applyFont="1" applyFill="1" applyBorder="1" applyAlignment="1">
      <alignment horizontal="center" wrapText="1"/>
      <protection/>
    </xf>
    <xf numFmtId="0" fontId="1" fillId="0" borderId="0" xfId="53" applyFont="1" applyAlignment="1">
      <alignment horizontal="right"/>
      <protection/>
    </xf>
    <xf numFmtId="0" fontId="3" fillId="0" borderId="0" xfId="53" applyFont="1" applyAlignment="1">
      <alignment horizontal="center" vertical="center" wrapText="1"/>
      <protection/>
    </xf>
    <xf numFmtId="0" fontId="3" fillId="0" borderId="10" xfId="53" applyFont="1" applyFill="1" applyBorder="1" applyAlignment="1">
      <alignment horizontal="center" vertical="center"/>
      <protection/>
    </xf>
    <xf numFmtId="2" fontId="3" fillId="0" borderId="13" xfId="53" applyNumberFormat="1" applyFont="1" applyFill="1" applyBorder="1" applyAlignment="1">
      <alignment horizontal="center" vertical="center" wrapText="1"/>
      <protection/>
    </xf>
    <xf numFmtId="2" fontId="3" fillId="0" borderId="14" xfId="53" applyNumberFormat="1"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C56"/>
  <sheetViews>
    <sheetView zoomScale="70" zoomScaleNormal="70" zoomScalePageLayoutView="0" workbookViewId="0" topLeftCell="A1">
      <selection activeCell="A6" sqref="A6:C6"/>
    </sheetView>
  </sheetViews>
  <sheetFormatPr defaultColWidth="9.140625" defaultRowHeight="15"/>
  <cols>
    <col min="1" max="1" width="11.00390625" style="62" customWidth="1"/>
    <col min="2" max="2" width="31.7109375" style="63" customWidth="1"/>
    <col min="3" max="3" width="56.28125" style="62" customWidth="1"/>
    <col min="4" max="16384" width="9.140625" style="62" customWidth="1"/>
  </cols>
  <sheetData>
    <row r="1" spans="1:3" s="5" customFormat="1" ht="18.75">
      <c r="A1" s="120" t="s">
        <v>2</v>
      </c>
      <c r="B1" s="120"/>
      <c r="C1" s="120"/>
    </row>
    <row r="2" spans="1:3" s="5" customFormat="1" ht="18.75" customHeight="1">
      <c r="A2" s="120" t="s">
        <v>239</v>
      </c>
      <c r="B2" s="120"/>
      <c r="C2" s="120"/>
    </row>
    <row r="3" spans="1:3" s="5" customFormat="1" ht="18.75" customHeight="1">
      <c r="A3" s="120" t="s">
        <v>1</v>
      </c>
      <c r="B3" s="120"/>
      <c r="C3" s="120"/>
    </row>
    <row r="4" spans="1:3" s="5" customFormat="1" ht="18.75" customHeight="1">
      <c r="A4" s="124" t="s">
        <v>279</v>
      </c>
      <c r="B4" s="124"/>
      <c r="C4" s="124"/>
    </row>
    <row r="5" spans="1:3" s="5" customFormat="1" ht="18.75" customHeight="1">
      <c r="A5" s="120" t="s">
        <v>240</v>
      </c>
      <c r="B5" s="120"/>
      <c r="C5" s="120"/>
    </row>
    <row r="6" spans="1:3" s="5" customFormat="1" ht="18.75" customHeight="1">
      <c r="A6" s="120" t="s">
        <v>1</v>
      </c>
      <c r="B6" s="120"/>
      <c r="C6" s="120"/>
    </row>
    <row r="7" spans="1:3" s="5" customFormat="1" ht="18.75" customHeight="1">
      <c r="A7" s="120" t="s">
        <v>210</v>
      </c>
      <c r="B7" s="120"/>
      <c r="C7" s="120"/>
    </row>
    <row r="8" spans="1:3" ht="88.5" customHeight="1">
      <c r="A8" s="121" t="s">
        <v>241</v>
      </c>
      <c r="B8" s="122"/>
      <c r="C8" s="122"/>
    </row>
    <row r="9" ht="0.75" customHeight="1"/>
    <row r="10" spans="1:3" ht="37.5" customHeight="1">
      <c r="A10" s="123" t="s">
        <v>7</v>
      </c>
      <c r="B10" s="123"/>
      <c r="C10" s="123" t="s">
        <v>8</v>
      </c>
    </row>
    <row r="11" spans="1:3" ht="75">
      <c r="A11" s="42" t="s">
        <v>9</v>
      </c>
      <c r="B11" s="42" t="s">
        <v>196</v>
      </c>
      <c r="C11" s="123"/>
    </row>
    <row r="12" spans="1:3" ht="18.75">
      <c r="A12" s="7">
        <v>1</v>
      </c>
      <c r="B12" s="7">
        <v>2</v>
      </c>
      <c r="C12" s="7">
        <v>3</v>
      </c>
    </row>
    <row r="13" spans="1:3" ht="75">
      <c r="A13" s="58">
        <v>791</v>
      </c>
      <c r="B13" s="58"/>
      <c r="C13" s="57" t="s">
        <v>242</v>
      </c>
    </row>
    <row r="14" spans="1:3" s="109" customFormat="1" ht="108" customHeight="1">
      <c r="A14" s="11">
        <v>791</v>
      </c>
      <c r="B14" s="107" t="s">
        <v>3</v>
      </c>
      <c r="C14" s="108" t="s">
        <v>170</v>
      </c>
    </row>
    <row r="15" spans="1:3" s="109" customFormat="1" ht="75">
      <c r="A15" s="11">
        <v>791</v>
      </c>
      <c r="B15" s="107" t="s">
        <v>78</v>
      </c>
      <c r="C15" s="108" t="s">
        <v>171</v>
      </c>
    </row>
    <row r="16" spans="1:3" s="109" customFormat="1" ht="84" customHeight="1">
      <c r="A16" s="11">
        <v>791</v>
      </c>
      <c r="B16" s="107" t="s">
        <v>79</v>
      </c>
      <c r="C16" s="108" t="s">
        <v>80</v>
      </c>
    </row>
    <row r="17" spans="1:3" s="109" customFormat="1" ht="56.25">
      <c r="A17" s="11">
        <v>791</v>
      </c>
      <c r="B17" s="107" t="s">
        <v>81</v>
      </c>
      <c r="C17" s="108" t="s">
        <v>82</v>
      </c>
    </row>
    <row r="18" spans="1:3" s="109" customFormat="1" ht="56.25">
      <c r="A18" s="11">
        <v>791</v>
      </c>
      <c r="B18" s="107" t="s">
        <v>83</v>
      </c>
      <c r="C18" s="108" t="s">
        <v>38</v>
      </c>
    </row>
    <row r="19" spans="1:3" s="109" customFormat="1" ht="37.5">
      <c r="A19" s="11">
        <v>791</v>
      </c>
      <c r="B19" s="107" t="s">
        <v>84</v>
      </c>
      <c r="C19" s="108" t="s">
        <v>85</v>
      </c>
    </row>
    <row r="20" spans="1:3" s="109" customFormat="1" ht="168.75">
      <c r="A20" s="11">
        <v>791</v>
      </c>
      <c r="B20" s="107" t="s">
        <v>271</v>
      </c>
      <c r="C20" s="108" t="s">
        <v>272</v>
      </c>
    </row>
    <row r="21" spans="1:3" s="109" customFormat="1" ht="187.5">
      <c r="A21" s="11">
        <v>791</v>
      </c>
      <c r="B21" s="107" t="s">
        <v>273</v>
      </c>
      <c r="C21" s="108" t="s">
        <v>274</v>
      </c>
    </row>
    <row r="22" spans="1:3" s="109" customFormat="1" ht="168.75">
      <c r="A22" s="11">
        <v>791</v>
      </c>
      <c r="B22" s="107" t="s">
        <v>275</v>
      </c>
      <c r="C22" s="108" t="s">
        <v>276</v>
      </c>
    </row>
    <row r="23" spans="1:3" s="109" customFormat="1" ht="116.25" customHeight="1">
      <c r="A23" s="11">
        <v>791</v>
      </c>
      <c r="B23" s="107" t="s">
        <v>180</v>
      </c>
      <c r="C23" s="108" t="s">
        <v>181</v>
      </c>
    </row>
    <row r="24" spans="1:3" s="109" customFormat="1" ht="168.75">
      <c r="A24" s="11">
        <v>791</v>
      </c>
      <c r="B24" s="107" t="s">
        <v>172</v>
      </c>
      <c r="C24" s="108" t="s">
        <v>173</v>
      </c>
    </row>
    <row r="25" spans="1:3" s="109" customFormat="1" ht="93.75">
      <c r="A25" s="11">
        <v>791</v>
      </c>
      <c r="B25" s="107" t="s">
        <v>174</v>
      </c>
      <c r="C25" s="108" t="s">
        <v>175</v>
      </c>
    </row>
    <row r="26" spans="1:3" s="109" customFormat="1" ht="112.5">
      <c r="A26" s="11">
        <v>791</v>
      </c>
      <c r="B26" s="107" t="s">
        <v>176</v>
      </c>
      <c r="C26" s="108" t="s">
        <v>177</v>
      </c>
    </row>
    <row r="27" spans="1:3" s="109" customFormat="1" ht="100.5" customHeight="1">
      <c r="A27" s="11">
        <v>791</v>
      </c>
      <c r="B27" s="107" t="s">
        <v>178</v>
      </c>
      <c r="C27" s="108" t="s">
        <v>179</v>
      </c>
    </row>
    <row r="28" spans="1:3" s="109" customFormat="1" ht="168.75">
      <c r="A28" s="11">
        <v>791</v>
      </c>
      <c r="B28" s="107" t="s">
        <v>208</v>
      </c>
      <c r="C28" s="108" t="s">
        <v>277</v>
      </c>
    </row>
    <row r="29" spans="1:3" s="109" customFormat="1" ht="37.5">
      <c r="A29" s="11">
        <v>791</v>
      </c>
      <c r="B29" s="107" t="s">
        <v>86</v>
      </c>
      <c r="C29" s="108" t="s">
        <v>87</v>
      </c>
    </row>
    <row r="30" spans="1:3" s="109" customFormat="1" ht="37.5">
      <c r="A30" s="11">
        <v>791</v>
      </c>
      <c r="B30" s="107" t="s">
        <v>88</v>
      </c>
      <c r="C30" s="108" t="s">
        <v>39</v>
      </c>
    </row>
    <row r="31" spans="1:3" s="109" customFormat="1" ht="37.5">
      <c r="A31" s="11">
        <v>791</v>
      </c>
      <c r="B31" s="107" t="s">
        <v>160</v>
      </c>
      <c r="C31" s="108" t="s">
        <v>89</v>
      </c>
    </row>
    <row r="32" spans="1:3" s="109" customFormat="1" ht="37.5">
      <c r="A32" s="11">
        <v>791</v>
      </c>
      <c r="B32" s="107" t="s">
        <v>268</v>
      </c>
      <c r="C32" s="108" t="s">
        <v>269</v>
      </c>
    </row>
    <row r="33" spans="1:3" s="109" customFormat="1" ht="18.75">
      <c r="A33" s="11">
        <v>791</v>
      </c>
      <c r="B33" s="107" t="s">
        <v>4</v>
      </c>
      <c r="C33" s="108" t="s">
        <v>5</v>
      </c>
    </row>
    <row r="34" spans="1:3" s="109" customFormat="1" ht="206.25">
      <c r="A34" s="110"/>
      <c r="B34" s="107"/>
      <c r="C34" s="111" t="s">
        <v>278</v>
      </c>
    </row>
    <row r="35" spans="1:3" s="109" customFormat="1" ht="84" customHeight="1">
      <c r="A35" s="11"/>
      <c r="B35" s="107" t="s">
        <v>90</v>
      </c>
      <c r="C35" s="108" t="s">
        <v>91</v>
      </c>
    </row>
    <row r="36" spans="1:3" s="109" customFormat="1" ht="55.5" customHeight="1">
      <c r="A36" s="11"/>
      <c r="B36" s="107" t="s">
        <v>92</v>
      </c>
      <c r="C36" s="108" t="s">
        <v>93</v>
      </c>
    </row>
    <row r="37" spans="1:3" s="109" customFormat="1" ht="112.5">
      <c r="A37" s="11"/>
      <c r="B37" s="107" t="s">
        <v>94</v>
      </c>
      <c r="C37" s="108" t="s">
        <v>95</v>
      </c>
    </row>
    <row r="38" spans="1:3" s="109" customFormat="1" ht="78" customHeight="1">
      <c r="A38" s="11"/>
      <c r="B38" s="107" t="s">
        <v>96</v>
      </c>
      <c r="C38" s="108" t="s">
        <v>97</v>
      </c>
    </row>
    <row r="39" spans="1:3" s="109" customFormat="1" ht="75">
      <c r="A39" s="11"/>
      <c r="B39" s="107" t="s">
        <v>98</v>
      </c>
      <c r="C39" s="108" t="s">
        <v>99</v>
      </c>
    </row>
    <row r="40" spans="1:3" s="109" customFormat="1" ht="37.5">
      <c r="A40" s="11"/>
      <c r="B40" s="107" t="s">
        <v>100</v>
      </c>
      <c r="C40" s="108" t="s">
        <v>101</v>
      </c>
    </row>
    <row r="41" spans="1:3" s="109" customFormat="1" ht="93.75">
      <c r="A41" s="11"/>
      <c r="B41" s="107" t="s">
        <v>102</v>
      </c>
      <c r="C41" s="108" t="s">
        <v>103</v>
      </c>
    </row>
    <row r="42" spans="1:3" s="109" customFormat="1" ht="93.75">
      <c r="A42" s="11"/>
      <c r="B42" s="107" t="s">
        <v>104</v>
      </c>
      <c r="C42" s="108" t="s">
        <v>105</v>
      </c>
    </row>
    <row r="43" spans="1:3" s="109" customFormat="1" ht="36.75" customHeight="1">
      <c r="A43" s="11"/>
      <c r="B43" s="107" t="s">
        <v>106</v>
      </c>
      <c r="C43" s="108" t="s">
        <v>107</v>
      </c>
    </row>
    <row r="44" spans="1:3" s="109" customFormat="1" ht="56.25">
      <c r="A44" s="11"/>
      <c r="B44" s="107" t="s">
        <v>108</v>
      </c>
      <c r="C44" s="108" t="s">
        <v>109</v>
      </c>
    </row>
    <row r="45" spans="1:3" s="109" customFormat="1" ht="117" customHeight="1">
      <c r="A45" s="11"/>
      <c r="B45" s="107" t="s">
        <v>182</v>
      </c>
      <c r="C45" s="108" t="s">
        <v>183</v>
      </c>
    </row>
    <row r="46" spans="1:3" s="109" customFormat="1" ht="132" customHeight="1">
      <c r="A46" s="11"/>
      <c r="B46" s="107" t="s">
        <v>184</v>
      </c>
      <c r="C46" s="108" t="s">
        <v>185</v>
      </c>
    </row>
    <row r="47" spans="1:3" s="109" customFormat="1" ht="114" customHeight="1">
      <c r="A47" s="11"/>
      <c r="B47" s="107" t="s">
        <v>186</v>
      </c>
      <c r="C47" s="108" t="s">
        <v>187</v>
      </c>
    </row>
    <row r="48" spans="1:3" s="109" customFormat="1" ht="93.75">
      <c r="A48" s="11"/>
      <c r="B48" s="107" t="s">
        <v>207</v>
      </c>
      <c r="C48" s="108" t="s">
        <v>209</v>
      </c>
    </row>
    <row r="49" spans="1:3" s="109" customFormat="1" ht="300">
      <c r="A49" s="11"/>
      <c r="B49" s="107" t="s">
        <v>188</v>
      </c>
      <c r="C49" s="108" t="s">
        <v>189</v>
      </c>
    </row>
    <row r="50" spans="1:3" s="109" customFormat="1" ht="262.5">
      <c r="A50" s="11"/>
      <c r="B50" s="107" t="s">
        <v>190</v>
      </c>
      <c r="C50" s="108" t="s">
        <v>191</v>
      </c>
    </row>
    <row r="51" spans="1:3" s="109" customFormat="1" ht="170.25" customHeight="1">
      <c r="A51" s="112"/>
      <c r="B51" s="113" t="s">
        <v>192</v>
      </c>
      <c r="C51" s="114" t="s">
        <v>193</v>
      </c>
    </row>
    <row r="52" spans="1:3" s="109" customFormat="1" ht="112.5">
      <c r="A52" s="112"/>
      <c r="B52" s="113" t="s">
        <v>161</v>
      </c>
      <c r="C52" s="114" t="s">
        <v>115</v>
      </c>
    </row>
    <row r="53" spans="1:3" s="109" customFormat="1" ht="41.25" customHeight="1">
      <c r="A53" s="11"/>
      <c r="B53" s="107" t="s">
        <v>162</v>
      </c>
      <c r="C53" s="108" t="s">
        <v>270</v>
      </c>
    </row>
    <row r="54" spans="1:3" s="109" customFormat="1" ht="98.25" customHeight="1">
      <c r="A54" s="11"/>
      <c r="B54" s="107" t="s">
        <v>163</v>
      </c>
      <c r="C54" s="108" t="s">
        <v>145</v>
      </c>
    </row>
    <row r="55" spans="1:3" s="109" customFormat="1" ht="18.75">
      <c r="A55" s="11"/>
      <c r="B55" s="107" t="s">
        <v>4</v>
      </c>
      <c r="C55" s="108" t="s">
        <v>6</v>
      </c>
    </row>
    <row r="56" spans="1:3" ht="366" customHeight="1">
      <c r="A56" s="118" t="s">
        <v>243</v>
      </c>
      <c r="B56" s="119"/>
      <c r="C56" s="119"/>
    </row>
  </sheetData>
  <sheetProtection/>
  <mergeCells count="11">
    <mergeCell ref="A5:C5"/>
    <mergeCell ref="A1:C1"/>
    <mergeCell ref="A2:C2"/>
    <mergeCell ref="A3:C3"/>
    <mergeCell ref="A4:C4"/>
    <mergeCell ref="A56:C56"/>
    <mergeCell ref="A6:C6"/>
    <mergeCell ref="A7:C7"/>
    <mergeCell ref="A8:C8"/>
    <mergeCell ref="A10:B10"/>
    <mergeCell ref="C10:C11"/>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sheetPr>
    <tabColor rgb="FF0000FF"/>
    <pageSetUpPr fitToPage="1"/>
  </sheetPr>
  <dimension ref="A1:F58"/>
  <sheetViews>
    <sheetView zoomScale="70" zoomScaleNormal="70" zoomScalePageLayoutView="0" workbookViewId="0" topLeftCell="A1">
      <selection activeCell="B57" sqref="B57:B58"/>
    </sheetView>
  </sheetViews>
  <sheetFormatPr defaultColWidth="14.421875" defaultRowHeight="15"/>
  <cols>
    <col min="1" max="1" width="55.7109375" style="28" customWidth="1"/>
    <col min="2" max="2" width="7.8515625" style="67" customWidth="1"/>
    <col min="3" max="3" width="19.8515625" style="23" customWidth="1"/>
    <col min="4" max="4" width="8.28125" style="23" customWidth="1"/>
    <col min="5" max="5" width="12.8515625" style="61" customWidth="1"/>
    <col min="6" max="6" width="11.421875" style="23" customWidth="1"/>
    <col min="7" max="251" width="9.140625" style="23" customWidth="1"/>
    <col min="252" max="252" width="55.7109375" style="23" customWidth="1"/>
    <col min="253" max="253" width="13.00390625" style="23" customWidth="1"/>
    <col min="254" max="254" width="12.00390625" style="23" customWidth="1"/>
    <col min="255" max="255" width="8.28125" style="23" customWidth="1"/>
    <col min="256" max="16384" width="14.421875" style="23" customWidth="1"/>
  </cols>
  <sheetData>
    <row r="1" spans="1:6" s="3" customFormat="1" ht="18.75">
      <c r="A1" s="135" t="s">
        <v>73</v>
      </c>
      <c r="B1" s="135"/>
      <c r="C1" s="135"/>
      <c r="D1" s="135"/>
      <c r="E1" s="135"/>
      <c r="F1" s="135"/>
    </row>
    <row r="2" spans="1:6" s="3" customFormat="1" ht="18.75" customHeight="1">
      <c r="A2" s="135" t="s">
        <v>251</v>
      </c>
      <c r="B2" s="135"/>
      <c r="C2" s="135"/>
      <c r="D2" s="135"/>
      <c r="E2" s="135"/>
      <c r="F2" s="135"/>
    </row>
    <row r="3" spans="1:6" s="3" customFormat="1" ht="18.75" customHeight="1">
      <c r="A3" s="135" t="s">
        <v>1</v>
      </c>
      <c r="B3" s="135"/>
      <c r="C3" s="135"/>
      <c r="D3" s="135"/>
      <c r="E3" s="135"/>
      <c r="F3" s="135"/>
    </row>
    <row r="4" spans="1:6" s="3" customFormat="1" ht="18.75">
      <c r="A4" s="136" t="str">
        <f>'Прил.9 ведомств.'!A4:E4</f>
        <v>от 25 декабря 2020 года № 87 </v>
      </c>
      <c r="B4" s="136"/>
      <c r="C4" s="136"/>
      <c r="D4" s="136"/>
      <c r="E4" s="136"/>
      <c r="F4" s="136"/>
    </row>
    <row r="5" spans="1:6" s="3" customFormat="1" ht="18.75" customHeight="1">
      <c r="A5" s="135" t="s">
        <v>252</v>
      </c>
      <c r="B5" s="135"/>
      <c r="C5" s="135"/>
      <c r="D5" s="135"/>
      <c r="E5" s="135"/>
      <c r="F5" s="135"/>
    </row>
    <row r="6" spans="1:6" s="3" customFormat="1" ht="18.75" customHeight="1">
      <c r="A6" s="135" t="s">
        <v>1</v>
      </c>
      <c r="B6" s="135"/>
      <c r="C6" s="135"/>
      <c r="D6" s="135"/>
      <c r="E6" s="135"/>
      <c r="F6" s="135"/>
    </row>
    <row r="7" spans="1:6" s="3" customFormat="1" ht="18.75" customHeight="1">
      <c r="A7" s="135" t="str">
        <f>'Прил.9 ведомств.'!A7:E7</f>
        <v>на 2021 год и плановый период 2022 и 2023 годов»</v>
      </c>
      <c r="B7" s="135"/>
      <c r="C7" s="135"/>
      <c r="D7" s="135"/>
      <c r="E7" s="135"/>
      <c r="F7" s="135"/>
    </row>
    <row r="8" spans="1:5" ht="18.75">
      <c r="A8" s="137"/>
      <c r="B8" s="137"/>
      <c r="C8" s="137"/>
      <c r="D8" s="137"/>
      <c r="E8" s="137"/>
    </row>
    <row r="9" spans="1:6" ht="60.75" customHeight="1">
      <c r="A9" s="138" t="s">
        <v>264</v>
      </c>
      <c r="B9" s="138"/>
      <c r="C9" s="138"/>
      <c r="D9" s="138"/>
      <c r="E9" s="138"/>
      <c r="F9" s="138"/>
    </row>
    <row r="10" spans="1:6" s="28" customFormat="1" ht="18.75">
      <c r="A10" s="143"/>
      <c r="B10" s="143"/>
      <c r="C10" s="143"/>
      <c r="D10" s="143"/>
      <c r="E10" s="143"/>
      <c r="F10" s="143"/>
    </row>
    <row r="11" spans="1:6" s="28" customFormat="1" ht="18.75">
      <c r="A11" s="141" t="s">
        <v>47</v>
      </c>
      <c r="B11" s="141" t="s">
        <v>76</v>
      </c>
      <c r="C11" s="141" t="s">
        <v>49</v>
      </c>
      <c r="D11" s="141" t="s">
        <v>50</v>
      </c>
      <c r="E11" s="140" t="s">
        <v>77</v>
      </c>
      <c r="F11" s="140"/>
    </row>
    <row r="12" spans="1:6" s="28" customFormat="1" ht="18.75">
      <c r="A12" s="142"/>
      <c r="B12" s="142"/>
      <c r="C12" s="142"/>
      <c r="D12" s="142"/>
      <c r="E12" s="11" t="s">
        <v>167</v>
      </c>
      <c r="F12" s="32" t="s">
        <v>217</v>
      </c>
    </row>
    <row r="13" spans="1:6" s="28" customFormat="1" ht="18.75">
      <c r="A13" s="29">
        <v>1</v>
      </c>
      <c r="B13" s="29">
        <v>2</v>
      </c>
      <c r="C13" s="29">
        <v>3</v>
      </c>
      <c r="D13" s="29">
        <v>4</v>
      </c>
      <c r="E13" s="29">
        <v>5</v>
      </c>
      <c r="F13" s="29">
        <v>6</v>
      </c>
    </row>
    <row r="14" spans="1:6" s="28" customFormat="1" ht="18.75">
      <c r="A14" s="43" t="s">
        <v>16</v>
      </c>
      <c r="B14" s="66"/>
      <c r="C14" s="18"/>
      <c r="D14" s="18"/>
      <c r="E14" s="34">
        <f>E15</f>
        <v>5908.2</v>
      </c>
      <c r="F14" s="34">
        <f>F15</f>
        <v>5910.3</v>
      </c>
    </row>
    <row r="15" spans="1:6" s="28" customFormat="1" ht="75">
      <c r="A15" s="43" t="s">
        <v>263</v>
      </c>
      <c r="B15" s="4">
        <v>791</v>
      </c>
      <c r="C15" s="18"/>
      <c r="D15" s="18"/>
      <c r="E15" s="20">
        <f>E16+E19++E28+E33+E37+E50+E53+E57</f>
        <v>5908.2</v>
      </c>
      <c r="F15" s="20">
        <f>F16+F19++F28+F33+F37+F50+F53+F57</f>
        <v>5910.3</v>
      </c>
    </row>
    <row r="16" spans="1:6" s="28" customFormat="1" ht="97.5">
      <c r="A16" s="102" t="s">
        <v>258</v>
      </c>
      <c r="B16" s="4">
        <v>791</v>
      </c>
      <c r="C16" s="36" t="s">
        <v>151</v>
      </c>
      <c r="D16" s="36"/>
      <c r="E16" s="51">
        <f>E17</f>
        <v>98</v>
      </c>
      <c r="F16" s="51">
        <f>F17</f>
        <v>68</v>
      </c>
    </row>
    <row r="17" spans="1:6" s="28" customFormat="1" ht="37.5">
      <c r="A17" s="38" t="s">
        <v>235</v>
      </c>
      <c r="B17" s="13">
        <v>791</v>
      </c>
      <c r="C17" s="35" t="s">
        <v>233</v>
      </c>
      <c r="D17" s="35"/>
      <c r="E17" s="52">
        <f>E18</f>
        <v>98</v>
      </c>
      <c r="F17" s="52">
        <f>F18</f>
        <v>68</v>
      </c>
    </row>
    <row r="18" spans="1:6" s="28" customFormat="1" ht="18.75">
      <c r="A18" s="38" t="s">
        <v>236</v>
      </c>
      <c r="B18" s="13">
        <v>791</v>
      </c>
      <c r="C18" s="35" t="s">
        <v>233</v>
      </c>
      <c r="D18" s="35" t="s">
        <v>234</v>
      </c>
      <c r="E18" s="93">
        <v>98</v>
      </c>
      <c r="F18" s="93">
        <v>68</v>
      </c>
    </row>
    <row r="19" spans="1:6" s="28" customFormat="1" ht="117">
      <c r="A19" s="100" t="s">
        <v>254</v>
      </c>
      <c r="B19" s="4">
        <v>791</v>
      </c>
      <c r="C19" s="17" t="s">
        <v>139</v>
      </c>
      <c r="D19" s="18"/>
      <c r="E19" s="26">
        <f>E20+E22+E26</f>
        <v>2900.5</v>
      </c>
      <c r="F19" s="26">
        <f>F20+F22+F26</f>
        <v>2900.5</v>
      </c>
    </row>
    <row r="20" spans="1:6" s="28" customFormat="1" ht="18.75">
      <c r="A20" s="41" t="s">
        <v>134</v>
      </c>
      <c r="B20" s="13">
        <v>791</v>
      </c>
      <c r="C20" s="19" t="s">
        <v>140</v>
      </c>
      <c r="D20" s="42"/>
      <c r="E20" s="21">
        <f>E21</f>
        <v>730.6</v>
      </c>
      <c r="F20" s="21">
        <f>F21</f>
        <v>730.6</v>
      </c>
    </row>
    <row r="21" spans="1:6" s="2" customFormat="1" ht="112.5">
      <c r="A21" s="41" t="s">
        <v>54</v>
      </c>
      <c r="B21" s="13">
        <v>791</v>
      </c>
      <c r="C21" s="19" t="s">
        <v>140</v>
      </c>
      <c r="D21" s="42">
        <v>100</v>
      </c>
      <c r="E21" s="90">
        <v>730.6</v>
      </c>
      <c r="F21" s="90">
        <v>730.6</v>
      </c>
    </row>
    <row r="22" spans="1:6" s="28" customFormat="1" ht="37.5">
      <c r="A22" s="41" t="s">
        <v>53</v>
      </c>
      <c r="B22" s="13">
        <v>791</v>
      </c>
      <c r="C22" s="19" t="s">
        <v>141</v>
      </c>
      <c r="D22" s="42"/>
      <c r="E22" s="21">
        <f>E23+E24+E25</f>
        <v>2168.9</v>
      </c>
      <c r="F22" s="21">
        <f>F23+F24+F25</f>
        <v>2168.9</v>
      </c>
    </row>
    <row r="23" spans="1:6" s="28" customFormat="1" ht="112.5">
      <c r="A23" s="41" t="s">
        <v>54</v>
      </c>
      <c r="B23" s="13">
        <v>791</v>
      </c>
      <c r="C23" s="19" t="s">
        <v>141</v>
      </c>
      <c r="D23" s="42">
        <v>100</v>
      </c>
      <c r="E23" s="90">
        <v>1123.4</v>
      </c>
      <c r="F23" s="90">
        <v>1123.4</v>
      </c>
    </row>
    <row r="24" spans="1:6" s="28" customFormat="1" ht="56.25">
      <c r="A24" s="41" t="s">
        <v>225</v>
      </c>
      <c r="B24" s="13">
        <v>791</v>
      </c>
      <c r="C24" s="19" t="s">
        <v>141</v>
      </c>
      <c r="D24" s="42">
        <v>200</v>
      </c>
      <c r="E24" s="90">
        <v>905.7</v>
      </c>
      <c r="F24" s="90">
        <v>905.7</v>
      </c>
    </row>
    <row r="25" spans="1:6" s="28" customFormat="1" ht="18.75">
      <c r="A25" s="41" t="s">
        <v>56</v>
      </c>
      <c r="B25" s="13">
        <v>791</v>
      </c>
      <c r="C25" s="19" t="s">
        <v>141</v>
      </c>
      <c r="D25" s="42">
        <v>800</v>
      </c>
      <c r="E25" s="90">
        <v>139.8</v>
      </c>
      <c r="F25" s="90">
        <v>139.8</v>
      </c>
    </row>
    <row r="26" spans="1:6" s="25" customFormat="1" ht="18.75">
      <c r="A26" s="41" t="s">
        <v>62</v>
      </c>
      <c r="B26" s="13">
        <v>791</v>
      </c>
      <c r="C26" s="19" t="s">
        <v>226</v>
      </c>
      <c r="D26" s="42"/>
      <c r="E26" s="21">
        <f>E27</f>
        <v>1</v>
      </c>
      <c r="F26" s="21">
        <f>F27</f>
        <v>1</v>
      </c>
    </row>
    <row r="27" spans="1:6" s="25" customFormat="1" ht="18.75">
      <c r="A27" s="41" t="s">
        <v>56</v>
      </c>
      <c r="B27" s="13">
        <v>791</v>
      </c>
      <c r="C27" s="19" t="s">
        <v>226</v>
      </c>
      <c r="D27" s="42">
        <v>800</v>
      </c>
      <c r="E27" s="90">
        <v>1</v>
      </c>
      <c r="F27" s="90">
        <v>1</v>
      </c>
    </row>
    <row r="28" spans="1:6" s="25" customFormat="1" ht="117">
      <c r="A28" s="100" t="s">
        <v>255</v>
      </c>
      <c r="B28" s="4">
        <v>791</v>
      </c>
      <c r="C28" s="18">
        <v>1200000000</v>
      </c>
      <c r="D28" s="18"/>
      <c r="E28" s="26">
        <f>E29+E31</f>
        <v>1312.6999999999998</v>
      </c>
      <c r="F28" s="26">
        <f>F29+F31</f>
        <v>1312.6999999999998</v>
      </c>
    </row>
    <row r="29" spans="1:6" ht="18.75">
      <c r="A29" s="41" t="s">
        <v>227</v>
      </c>
      <c r="B29" s="13">
        <v>791</v>
      </c>
      <c r="C29" s="42">
        <v>1200092360</v>
      </c>
      <c r="D29" s="42"/>
      <c r="E29" s="21">
        <f>E30</f>
        <v>323.4</v>
      </c>
      <c r="F29" s="21">
        <f>F30</f>
        <v>323.4</v>
      </c>
    </row>
    <row r="30" spans="1:6" ht="37.5">
      <c r="A30" s="41" t="s">
        <v>55</v>
      </c>
      <c r="B30" s="13">
        <v>791</v>
      </c>
      <c r="C30" s="42">
        <v>1200092360</v>
      </c>
      <c r="D30" s="42">
        <v>200</v>
      </c>
      <c r="E30" s="90">
        <v>323.4</v>
      </c>
      <c r="F30" s="90">
        <v>323.4</v>
      </c>
    </row>
    <row r="31" spans="1:6" ht="37.5">
      <c r="A31" s="41" t="s">
        <v>265</v>
      </c>
      <c r="B31" s="13">
        <v>791</v>
      </c>
      <c r="C31" s="42">
        <v>1200009040</v>
      </c>
      <c r="D31" s="42"/>
      <c r="E31" s="21">
        <f>E32</f>
        <v>989.3</v>
      </c>
      <c r="F31" s="21">
        <f>F32</f>
        <v>989.3</v>
      </c>
    </row>
    <row r="32" spans="1:6" ht="18.75">
      <c r="A32" s="41" t="s">
        <v>56</v>
      </c>
      <c r="B32" s="13">
        <v>791</v>
      </c>
      <c r="C32" s="42">
        <v>1200009040</v>
      </c>
      <c r="D32" s="42">
        <v>800</v>
      </c>
      <c r="E32" s="90">
        <v>989.3</v>
      </c>
      <c r="F32" s="90">
        <v>989.3</v>
      </c>
    </row>
    <row r="33" spans="1:6" ht="97.5">
      <c r="A33" s="100" t="s">
        <v>256</v>
      </c>
      <c r="B33" s="4">
        <v>791</v>
      </c>
      <c r="C33" s="18">
        <v>1600000000</v>
      </c>
      <c r="D33" s="18"/>
      <c r="E33" s="26">
        <f>E34</f>
        <v>244.2</v>
      </c>
      <c r="F33" s="26">
        <f>F34</f>
        <v>244.2</v>
      </c>
    </row>
    <row r="34" spans="1:6" ht="37.5">
      <c r="A34" s="41" t="s">
        <v>127</v>
      </c>
      <c r="B34" s="13">
        <v>791</v>
      </c>
      <c r="C34" s="42">
        <v>1600024300</v>
      </c>
      <c r="D34" s="42"/>
      <c r="E34" s="21">
        <f>SUM(E35:E36)</f>
        <v>244.2</v>
      </c>
      <c r="F34" s="21">
        <f>SUM(F35:F36)</f>
        <v>244.2</v>
      </c>
    </row>
    <row r="35" spans="1:6" s="25" customFormat="1" ht="112.5">
      <c r="A35" s="41" t="s">
        <v>54</v>
      </c>
      <c r="B35" s="13">
        <v>791</v>
      </c>
      <c r="C35" s="42">
        <v>1600024300</v>
      </c>
      <c r="D35" s="42">
        <v>100</v>
      </c>
      <c r="E35" s="90">
        <v>139.2</v>
      </c>
      <c r="F35" s="90">
        <v>139.2</v>
      </c>
    </row>
    <row r="36" spans="1:6" ht="37.5">
      <c r="A36" s="41" t="s">
        <v>55</v>
      </c>
      <c r="B36" s="13">
        <v>791</v>
      </c>
      <c r="C36" s="42">
        <v>1600024300</v>
      </c>
      <c r="D36" s="42">
        <v>200</v>
      </c>
      <c r="E36" s="90">
        <v>105</v>
      </c>
      <c r="F36" s="90">
        <v>105</v>
      </c>
    </row>
    <row r="37" spans="1:6" ht="136.5">
      <c r="A37" s="100" t="s">
        <v>257</v>
      </c>
      <c r="B37" s="106" t="s">
        <v>168</v>
      </c>
      <c r="C37" s="18">
        <v>2000000000</v>
      </c>
      <c r="D37" s="18"/>
      <c r="E37" s="26">
        <f>E38+E40+E44+E46+E48</f>
        <v>718.8</v>
      </c>
      <c r="F37" s="26">
        <f>F38+F40+F44+F46+F48</f>
        <v>605.3</v>
      </c>
    </row>
    <row r="38" spans="1:6" s="25" customFormat="1" ht="75">
      <c r="A38" s="41" t="s">
        <v>229</v>
      </c>
      <c r="B38" s="13">
        <v>791</v>
      </c>
      <c r="C38" s="42">
        <v>2000003610</v>
      </c>
      <c r="D38" s="42"/>
      <c r="E38" s="21">
        <f>E39</f>
        <v>0</v>
      </c>
      <c r="F38" s="21">
        <f>F39</f>
        <v>0</v>
      </c>
    </row>
    <row r="39" spans="1:6" ht="37.5">
      <c r="A39" s="41" t="s">
        <v>55</v>
      </c>
      <c r="B39" s="13">
        <v>791</v>
      </c>
      <c r="C39" s="42">
        <v>2000003610</v>
      </c>
      <c r="D39" s="42">
        <v>200</v>
      </c>
      <c r="E39" s="90"/>
      <c r="F39" s="90"/>
    </row>
    <row r="40" spans="1:6" ht="37.5">
      <c r="A40" s="41" t="s">
        <v>72</v>
      </c>
      <c r="B40" s="13">
        <v>791</v>
      </c>
      <c r="C40" s="42">
        <v>2000006050</v>
      </c>
      <c r="D40" s="42"/>
      <c r="E40" s="21">
        <f>SUM(E41:E43)</f>
        <v>623.5</v>
      </c>
      <c r="F40" s="21">
        <f>SUM(F41:F43)</f>
        <v>605.3</v>
      </c>
    </row>
    <row r="41" spans="1:6" ht="112.5">
      <c r="A41" s="41" t="s">
        <v>54</v>
      </c>
      <c r="B41" s="13">
        <v>791</v>
      </c>
      <c r="C41" s="42">
        <v>2000006050</v>
      </c>
      <c r="D41" s="42">
        <v>100</v>
      </c>
      <c r="E41" s="90">
        <v>254.2</v>
      </c>
      <c r="F41" s="90">
        <v>254.2</v>
      </c>
    </row>
    <row r="42" spans="1:6" ht="37.5">
      <c r="A42" s="41" t="s">
        <v>55</v>
      </c>
      <c r="B42" s="13">
        <v>791</v>
      </c>
      <c r="C42" s="42">
        <v>2000006050</v>
      </c>
      <c r="D42" s="42">
        <v>200</v>
      </c>
      <c r="E42" s="90">
        <v>366.3</v>
      </c>
      <c r="F42" s="90">
        <v>351.1</v>
      </c>
    </row>
    <row r="43" spans="1:6" ht="18.75">
      <c r="A43" s="41" t="s">
        <v>56</v>
      </c>
      <c r="B43" s="13">
        <v>791</v>
      </c>
      <c r="C43" s="42">
        <v>2000006050</v>
      </c>
      <c r="D43" s="42">
        <v>800</v>
      </c>
      <c r="E43" s="90">
        <v>3</v>
      </c>
      <c r="F43" s="90"/>
    </row>
    <row r="44" spans="1:6" s="25" customFormat="1" ht="18.75">
      <c r="A44" s="41" t="s">
        <v>230</v>
      </c>
      <c r="B44" s="13">
        <v>791</v>
      </c>
      <c r="C44" s="42">
        <v>2000006400</v>
      </c>
      <c r="D44" s="42"/>
      <c r="E44" s="21">
        <f>E45</f>
        <v>1.5</v>
      </c>
      <c r="F44" s="21">
        <f>F45</f>
        <v>0</v>
      </c>
    </row>
    <row r="45" spans="1:6" ht="37.5">
      <c r="A45" s="41" t="s">
        <v>55</v>
      </c>
      <c r="B45" s="13">
        <v>791</v>
      </c>
      <c r="C45" s="42">
        <v>2000006400</v>
      </c>
      <c r="D45" s="42">
        <v>200</v>
      </c>
      <c r="E45" s="90">
        <v>1.5</v>
      </c>
      <c r="F45" s="90"/>
    </row>
    <row r="46" spans="1:6" ht="150">
      <c r="A46" s="41" t="s">
        <v>231</v>
      </c>
      <c r="B46" s="13">
        <v>791</v>
      </c>
      <c r="C46" s="42">
        <v>2000074040</v>
      </c>
      <c r="D46" s="42"/>
      <c r="E46" s="21">
        <f>E47</f>
        <v>0</v>
      </c>
      <c r="F46" s="21">
        <f>F47</f>
        <v>0</v>
      </c>
    </row>
    <row r="47" spans="1:6" s="25" customFormat="1" ht="37.5">
      <c r="A47" s="41" t="s">
        <v>55</v>
      </c>
      <c r="B47" s="13">
        <v>791</v>
      </c>
      <c r="C47" s="42">
        <v>2000074040</v>
      </c>
      <c r="D47" s="42">
        <v>200</v>
      </c>
      <c r="E47" s="90"/>
      <c r="F47" s="90"/>
    </row>
    <row r="48" spans="1:6" ht="37.5">
      <c r="A48" s="41" t="s">
        <v>232</v>
      </c>
      <c r="B48" s="13">
        <v>791</v>
      </c>
      <c r="C48" s="42">
        <v>2000041200</v>
      </c>
      <c r="D48" s="42"/>
      <c r="E48" s="21">
        <f>E49</f>
        <v>93.8</v>
      </c>
      <c r="F48" s="21">
        <f>F49</f>
        <v>0</v>
      </c>
    </row>
    <row r="49" spans="1:6" ht="37.5">
      <c r="A49" s="41" t="s">
        <v>55</v>
      </c>
      <c r="B49" s="13">
        <v>791</v>
      </c>
      <c r="C49" s="42">
        <v>2000041200</v>
      </c>
      <c r="D49" s="42">
        <v>200</v>
      </c>
      <c r="E49" s="90">
        <v>93.8</v>
      </c>
      <c r="F49" s="90"/>
    </row>
    <row r="50" spans="1:6" ht="78">
      <c r="A50" s="102" t="s">
        <v>148</v>
      </c>
      <c r="B50" s="4">
        <v>791</v>
      </c>
      <c r="C50" s="18">
        <v>2100000000</v>
      </c>
      <c r="D50" s="18"/>
      <c r="E50" s="26">
        <f>E51</f>
        <v>400</v>
      </c>
      <c r="F50" s="26">
        <f>F51</f>
        <v>400</v>
      </c>
    </row>
    <row r="51" spans="1:6" ht="18.75">
      <c r="A51" s="41" t="s">
        <v>128</v>
      </c>
      <c r="B51" s="13">
        <v>791</v>
      </c>
      <c r="C51" s="42">
        <v>2100003150</v>
      </c>
      <c r="D51" s="42"/>
      <c r="E51" s="21">
        <f>E52</f>
        <v>400</v>
      </c>
      <c r="F51" s="21">
        <f>F52</f>
        <v>400</v>
      </c>
    </row>
    <row r="52" spans="1:6" s="25" customFormat="1" ht="37.5">
      <c r="A52" s="41" t="s">
        <v>55</v>
      </c>
      <c r="B52" s="13">
        <v>791</v>
      </c>
      <c r="C52" s="42">
        <v>2100003150</v>
      </c>
      <c r="D52" s="42">
        <v>200</v>
      </c>
      <c r="E52" s="90">
        <v>400</v>
      </c>
      <c r="F52" s="90">
        <v>400</v>
      </c>
    </row>
    <row r="53" spans="1:6" s="25" customFormat="1" ht="19.5">
      <c r="A53" s="100" t="s">
        <v>61</v>
      </c>
      <c r="B53" s="4">
        <v>791</v>
      </c>
      <c r="C53" s="18">
        <v>9900000000</v>
      </c>
      <c r="D53" s="18"/>
      <c r="E53" s="26">
        <f>E54</f>
        <v>88.5</v>
      </c>
      <c r="F53" s="26">
        <f>F54</f>
        <v>88.5</v>
      </c>
    </row>
    <row r="54" spans="1:6" ht="56.25">
      <c r="A54" s="41" t="s">
        <v>228</v>
      </c>
      <c r="B54" s="13">
        <v>791</v>
      </c>
      <c r="C54" s="42">
        <v>9900051180</v>
      </c>
      <c r="D54" s="42"/>
      <c r="E54" s="21">
        <f>E55+E56</f>
        <v>88.5</v>
      </c>
      <c r="F54" s="21">
        <f>F55+F56</f>
        <v>88.5</v>
      </c>
    </row>
    <row r="55" spans="1:6" ht="112.5">
      <c r="A55" s="41" t="s">
        <v>54</v>
      </c>
      <c r="B55" s="13">
        <v>791</v>
      </c>
      <c r="C55" s="42">
        <v>9900051180</v>
      </c>
      <c r="D55" s="42">
        <v>100</v>
      </c>
      <c r="E55" s="90">
        <v>85.5</v>
      </c>
      <c r="F55" s="90">
        <v>85.5</v>
      </c>
    </row>
    <row r="56" spans="1:6" ht="37.5">
      <c r="A56" s="41" t="s">
        <v>55</v>
      </c>
      <c r="B56" s="13">
        <v>791</v>
      </c>
      <c r="C56" s="42">
        <v>9900051180</v>
      </c>
      <c r="D56" s="42">
        <v>200</v>
      </c>
      <c r="E56" s="90">
        <v>3</v>
      </c>
      <c r="F56" s="90">
        <v>3</v>
      </c>
    </row>
    <row r="57" spans="1:6" ht="18.75">
      <c r="A57" s="4" t="s">
        <v>74</v>
      </c>
      <c r="B57" s="4">
        <v>791</v>
      </c>
      <c r="C57" s="22">
        <v>9999999999</v>
      </c>
      <c r="D57" s="22"/>
      <c r="E57" s="26">
        <f>E58</f>
        <v>145.5</v>
      </c>
      <c r="F57" s="26">
        <f>F58</f>
        <v>291.1</v>
      </c>
    </row>
    <row r="58" spans="1:6" ht="18.75">
      <c r="A58" s="13" t="s">
        <v>74</v>
      </c>
      <c r="B58" s="13">
        <v>791</v>
      </c>
      <c r="C58" s="24">
        <v>9999999999</v>
      </c>
      <c r="D58" s="24">
        <v>999</v>
      </c>
      <c r="E58" s="98">
        <v>145.5</v>
      </c>
      <c r="F58" s="98">
        <v>291.1</v>
      </c>
    </row>
  </sheetData>
  <sheetProtection/>
  <mergeCells count="15">
    <mergeCell ref="D11:D12"/>
    <mergeCell ref="A7:F7"/>
    <mergeCell ref="A8:E8"/>
    <mergeCell ref="A9:F9"/>
    <mergeCell ref="A10:F10"/>
    <mergeCell ref="E11:F11"/>
    <mergeCell ref="A6:F6"/>
    <mergeCell ref="A1:F1"/>
    <mergeCell ref="A2:F2"/>
    <mergeCell ref="A3:F3"/>
    <mergeCell ref="A4:F4"/>
    <mergeCell ref="A5:F5"/>
    <mergeCell ref="A11:A12"/>
    <mergeCell ref="B11:B12"/>
    <mergeCell ref="C11:C12"/>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rgb="FF0000FF"/>
  </sheetPr>
  <dimension ref="A1:B13"/>
  <sheetViews>
    <sheetView zoomScale="80" zoomScaleNormal="80" zoomScalePageLayoutView="0" workbookViewId="0" topLeftCell="A1">
      <selection activeCell="G19" sqref="G19"/>
    </sheetView>
  </sheetViews>
  <sheetFormatPr defaultColWidth="9.140625" defaultRowHeight="15"/>
  <cols>
    <col min="1" max="1" width="69.00390625" style="69" customWidth="1"/>
    <col min="2" max="2" width="17.28125" style="69" customWidth="1"/>
    <col min="3" max="16384" width="8.8515625" style="69" customWidth="1"/>
  </cols>
  <sheetData>
    <row r="1" spans="1:2" ht="18.75">
      <c r="A1" s="149" t="s">
        <v>75</v>
      </c>
      <c r="B1" s="149"/>
    </row>
    <row r="2" spans="1:2" ht="18.75">
      <c r="A2" s="135" t="s">
        <v>251</v>
      </c>
      <c r="B2" s="135"/>
    </row>
    <row r="3" spans="1:2" ht="18.75">
      <c r="A3" s="135" t="s">
        <v>1</v>
      </c>
      <c r="B3" s="135"/>
    </row>
    <row r="4" spans="1:2" ht="18.75">
      <c r="A4" s="136" t="str">
        <f>'Прил.10 ведомств.'!A4:F4</f>
        <v>от 25 декабря 2020 года № 87 </v>
      </c>
      <c r="B4" s="136"/>
    </row>
    <row r="5" spans="1:2" ht="18.75">
      <c r="A5" s="135" t="s">
        <v>252</v>
      </c>
      <c r="B5" s="135"/>
    </row>
    <row r="6" spans="1:2" ht="18.75">
      <c r="A6" s="135" t="s">
        <v>1</v>
      </c>
      <c r="B6" s="135"/>
    </row>
    <row r="7" spans="1:2" ht="18.75">
      <c r="A7" s="135" t="str">
        <f>'Прил.10 ведомств.'!A7:F7</f>
        <v>на 2021 год и плановый период 2022 и 2023 годов»</v>
      </c>
      <c r="B7" s="135"/>
    </row>
    <row r="8" spans="1:2" ht="18.75">
      <c r="A8" s="44"/>
      <c r="B8" s="44"/>
    </row>
    <row r="9" spans="1:2" ht="99" customHeight="1">
      <c r="A9" s="150" t="s">
        <v>266</v>
      </c>
      <c r="B9" s="150"/>
    </row>
    <row r="10" spans="1:2" ht="18.75">
      <c r="A10" s="39"/>
      <c r="B10" s="40"/>
    </row>
    <row r="11" spans="1:2" ht="37.5">
      <c r="A11" s="70" t="s">
        <v>154</v>
      </c>
      <c r="B11" s="71" t="s">
        <v>155</v>
      </c>
    </row>
    <row r="12" spans="1:2" ht="37.5">
      <c r="A12" s="72" t="s">
        <v>157</v>
      </c>
      <c r="B12" s="31">
        <v>98</v>
      </c>
    </row>
    <row r="13" spans="1:2" ht="18.75">
      <c r="A13" s="74" t="s">
        <v>156</v>
      </c>
      <c r="B13" s="30">
        <f>SUM(B11:B12)</f>
        <v>98</v>
      </c>
    </row>
  </sheetData>
  <sheetProtection/>
  <mergeCells count="8">
    <mergeCell ref="A1:B1"/>
    <mergeCell ref="A9:B9"/>
    <mergeCell ref="A2:B2"/>
    <mergeCell ref="A3:B3"/>
    <mergeCell ref="A4:B4"/>
    <mergeCell ref="A5:B5"/>
    <mergeCell ref="A6:B6"/>
    <mergeCell ref="A7:B7"/>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sheetPr>
    <tabColor rgb="FF0000FF"/>
  </sheetPr>
  <dimension ref="A1:C14"/>
  <sheetViews>
    <sheetView tabSelected="1" zoomScale="80" zoomScaleNormal="80" zoomScalePageLayoutView="0" workbookViewId="0" topLeftCell="A1">
      <selection activeCell="B20" sqref="B20"/>
    </sheetView>
  </sheetViews>
  <sheetFormatPr defaultColWidth="9.140625" defaultRowHeight="15"/>
  <cols>
    <col min="1" max="1" width="62.28125" style="69" customWidth="1"/>
    <col min="2" max="3" width="15.8515625" style="69" customWidth="1"/>
    <col min="4" max="16384" width="8.8515625" style="69" customWidth="1"/>
  </cols>
  <sheetData>
    <row r="1" spans="1:3" ht="18.75">
      <c r="A1" s="149" t="s">
        <v>153</v>
      </c>
      <c r="B1" s="149"/>
      <c r="C1" s="149"/>
    </row>
    <row r="2" spans="1:3" ht="18.75">
      <c r="A2" s="135" t="s">
        <v>251</v>
      </c>
      <c r="B2" s="135"/>
      <c r="C2" s="135"/>
    </row>
    <row r="3" spans="1:3" ht="18.75">
      <c r="A3" s="135" t="s">
        <v>1</v>
      </c>
      <c r="B3" s="135"/>
      <c r="C3" s="135"/>
    </row>
    <row r="4" spans="1:3" ht="18.75">
      <c r="A4" s="136" t="str">
        <f>'прил.11МБТ'!A4</f>
        <v>от 25 декабря 2020 года № 87 </v>
      </c>
      <c r="B4" s="136"/>
      <c r="C4" s="136"/>
    </row>
    <row r="5" spans="1:3" ht="18.75">
      <c r="A5" s="135" t="s">
        <v>252</v>
      </c>
      <c r="B5" s="135"/>
      <c r="C5" s="135"/>
    </row>
    <row r="6" spans="1:3" ht="18.75">
      <c r="A6" s="135" t="s">
        <v>1</v>
      </c>
      <c r="B6" s="135"/>
      <c r="C6" s="135"/>
    </row>
    <row r="7" spans="1:3" ht="18.75">
      <c r="A7" s="135" t="str">
        <f>'прил.11МБТ'!A7</f>
        <v>на 2021 год и плановый период 2022 и 2023 годов»</v>
      </c>
      <c r="B7" s="135"/>
      <c r="C7" s="135"/>
    </row>
    <row r="8" spans="1:2" ht="18.75">
      <c r="A8" s="44"/>
      <c r="B8" s="44"/>
    </row>
    <row r="9" spans="1:3" ht="85.5" customHeight="1">
      <c r="A9" s="150" t="s">
        <v>267</v>
      </c>
      <c r="B9" s="150"/>
      <c r="C9" s="150"/>
    </row>
    <row r="10" spans="1:2" ht="18.75">
      <c r="A10" s="39"/>
      <c r="B10" s="40"/>
    </row>
    <row r="11" spans="1:3" ht="18.75">
      <c r="A11" s="151" t="s">
        <v>154</v>
      </c>
      <c r="B11" s="152" t="s">
        <v>238</v>
      </c>
      <c r="C11" s="153"/>
    </row>
    <row r="12" spans="1:3" ht="18.75">
      <c r="A12" s="151"/>
      <c r="B12" s="71" t="s">
        <v>167</v>
      </c>
      <c r="C12" s="71" t="s">
        <v>217</v>
      </c>
    </row>
    <row r="13" spans="1:3" ht="44.25" customHeight="1">
      <c r="A13" s="72" t="s">
        <v>157</v>
      </c>
      <c r="B13" s="73">
        <v>98</v>
      </c>
      <c r="C13" s="73">
        <v>68</v>
      </c>
    </row>
    <row r="14" spans="1:3" ht="18.75">
      <c r="A14" s="74" t="s">
        <v>156</v>
      </c>
      <c r="B14" s="75">
        <f>SUM(B11:B13)</f>
        <v>98</v>
      </c>
      <c r="C14" s="75">
        <f>SUM(C11:C13)</f>
        <v>68</v>
      </c>
    </row>
  </sheetData>
  <sheetProtection/>
  <mergeCells count="10">
    <mergeCell ref="A7:C7"/>
    <mergeCell ref="A9:C9"/>
    <mergeCell ref="A11:A12"/>
    <mergeCell ref="B11:C11"/>
    <mergeCell ref="A5:C5"/>
    <mergeCell ref="A6:C6"/>
    <mergeCell ref="A1:C1"/>
    <mergeCell ref="A2:C2"/>
    <mergeCell ref="A3:C3"/>
    <mergeCell ref="A4:C4"/>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17"/>
  <sheetViews>
    <sheetView zoomScale="70" zoomScaleNormal="70" zoomScalePageLayoutView="0" workbookViewId="0" topLeftCell="A1">
      <selection activeCell="C25" sqref="C25"/>
    </sheetView>
  </sheetViews>
  <sheetFormatPr defaultColWidth="9.140625" defaultRowHeight="15"/>
  <cols>
    <col min="1" max="1" width="15.28125" style="68" customWidth="1"/>
    <col min="2" max="2" width="31.7109375" style="68" customWidth="1"/>
    <col min="3" max="3" width="56.28125" style="68" customWidth="1"/>
    <col min="4" max="16384" width="9.140625" style="68" customWidth="1"/>
  </cols>
  <sheetData>
    <row r="1" spans="1:3" s="5" customFormat="1" ht="18.75">
      <c r="A1" s="120" t="s">
        <v>10</v>
      </c>
      <c r="B1" s="120"/>
      <c r="C1" s="120"/>
    </row>
    <row r="2" spans="1:3" s="5" customFormat="1" ht="18.75">
      <c r="A2" s="120" t="s">
        <v>239</v>
      </c>
      <c r="B2" s="120"/>
      <c r="C2" s="120"/>
    </row>
    <row r="3" spans="1:3" s="5" customFormat="1" ht="18.75">
      <c r="A3" s="120" t="s">
        <v>1</v>
      </c>
      <c r="B3" s="120"/>
      <c r="C3" s="120"/>
    </row>
    <row r="4" spans="1:3" s="5" customFormat="1" ht="18.75" customHeight="1">
      <c r="A4" s="124" t="str">
        <f>'Прил.1 адм-торы'!A4:C4</f>
        <v>от 25 декабря 2020 года № 87 </v>
      </c>
      <c r="B4" s="124"/>
      <c r="C4" s="124"/>
    </row>
    <row r="5" spans="1:3" s="5" customFormat="1" ht="18.75">
      <c r="A5" s="120" t="s">
        <v>244</v>
      </c>
      <c r="B5" s="120"/>
      <c r="C5" s="120"/>
    </row>
    <row r="6" spans="1:3" s="5" customFormat="1" ht="18.75">
      <c r="A6" s="120" t="s">
        <v>1</v>
      </c>
      <c r="B6" s="120"/>
      <c r="C6" s="120"/>
    </row>
    <row r="7" spans="1:3" s="5" customFormat="1" ht="18.75">
      <c r="A7" s="124" t="str">
        <f>'Прил.1 адм-торы'!A7:C7</f>
        <v>на 2021 год и плановый период 2022 и 2023 годов»</v>
      </c>
      <c r="B7" s="124"/>
      <c r="C7" s="124"/>
    </row>
    <row r="8" spans="1:3" ht="75.75" customHeight="1">
      <c r="A8" s="117" t="s">
        <v>245</v>
      </c>
      <c r="B8" s="128"/>
      <c r="C8" s="128"/>
    </row>
    <row r="10" spans="1:3" ht="18.75" customHeight="1">
      <c r="A10" s="127" t="s">
        <v>194</v>
      </c>
      <c r="B10" s="127"/>
      <c r="C10" s="127" t="s">
        <v>47</v>
      </c>
    </row>
    <row r="11" spans="1:3" ht="33" customHeight="1">
      <c r="A11" s="127"/>
      <c r="B11" s="127"/>
      <c r="C11" s="127"/>
    </row>
    <row r="12" spans="1:3" ht="77.25" customHeight="1">
      <c r="A12" s="58" t="s">
        <v>12</v>
      </c>
      <c r="B12" s="58" t="s">
        <v>195</v>
      </c>
      <c r="C12" s="127"/>
    </row>
    <row r="13" spans="1:3" ht="18.75">
      <c r="A13" s="56">
        <v>1</v>
      </c>
      <c r="B13" s="56">
        <v>2</v>
      </c>
      <c r="C13" s="56">
        <v>3</v>
      </c>
    </row>
    <row r="14" spans="1:3" ht="55.5" customHeight="1">
      <c r="A14" s="115">
        <v>791</v>
      </c>
      <c r="B14" s="125"/>
      <c r="C14" s="126" t="s">
        <v>246</v>
      </c>
    </row>
    <row r="15" spans="1:3" ht="23.25" customHeight="1">
      <c r="A15" s="116"/>
      <c r="B15" s="125"/>
      <c r="C15" s="126"/>
    </row>
    <row r="16" spans="1:3" ht="37.5">
      <c r="A16" s="56">
        <v>791</v>
      </c>
      <c r="B16" s="41" t="s">
        <v>110</v>
      </c>
      <c r="C16" s="6" t="s">
        <v>112</v>
      </c>
    </row>
    <row r="17" spans="1:3" ht="37.5">
      <c r="A17" s="56">
        <v>791</v>
      </c>
      <c r="B17" s="41" t="s">
        <v>111</v>
      </c>
      <c r="C17" s="6" t="s">
        <v>113</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tabColor rgb="FF0000FF"/>
    <pageSetUpPr fitToPage="1"/>
  </sheetPr>
  <dimension ref="A1:C41"/>
  <sheetViews>
    <sheetView zoomScale="70" zoomScaleNormal="70" zoomScalePageLayoutView="0" workbookViewId="0" topLeftCell="A13">
      <selection activeCell="C11" sqref="C11:C40"/>
    </sheetView>
  </sheetViews>
  <sheetFormatPr defaultColWidth="28.28125" defaultRowHeight="15"/>
  <cols>
    <col min="1" max="1" width="32.00390625" style="59" customWidth="1"/>
    <col min="2" max="2" width="70.7109375" style="1" customWidth="1"/>
    <col min="3" max="3" width="18.00390625" style="16" customWidth="1"/>
    <col min="4" max="251" width="9.140625" style="1" customWidth="1"/>
    <col min="252" max="16384" width="28.28125" style="1" customWidth="1"/>
  </cols>
  <sheetData>
    <row r="1" spans="1:3" s="5" customFormat="1" ht="18.75">
      <c r="A1" s="120" t="s">
        <v>11</v>
      </c>
      <c r="B1" s="120"/>
      <c r="C1" s="120"/>
    </row>
    <row r="2" spans="1:3" s="5" customFormat="1" ht="18.75">
      <c r="A2" s="120" t="s">
        <v>239</v>
      </c>
      <c r="B2" s="120"/>
      <c r="C2" s="120"/>
    </row>
    <row r="3" spans="1:3" s="5" customFormat="1" ht="18.75">
      <c r="A3" s="120" t="s">
        <v>1</v>
      </c>
      <c r="B3" s="120"/>
      <c r="C3" s="120"/>
    </row>
    <row r="4" spans="1:3" s="5" customFormat="1" ht="18.75" customHeight="1">
      <c r="A4" s="124" t="str">
        <f>'Прил. 2 источники'!A4:C4</f>
        <v>от 25 декабря 2020 года № 87 </v>
      </c>
      <c r="B4" s="124"/>
      <c r="C4" s="124"/>
    </row>
    <row r="5" spans="1:3" s="5" customFormat="1" ht="18.75">
      <c r="A5" s="120" t="s">
        <v>244</v>
      </c>
      <c r="B5" s="120"/>
      <c r="C5" s="120"/>
    </row>
    <row r="6" spans="1:3" s="5" customFormat="1" ht="18.75">
      <c r="A6" s="120" t="s">
        <v>1</v>
      </c>
      <c r="B6" s="120"/>
      <c r="C6" s="120"/>
    </row>
    <row r="7" spans="1:3" s="5" customFormat="1" ht="18.75">
      <c r="A7" s="124" t="str">
        <f>'Прил. 2 источники'!A7:C7</f>
        <v>на 2021 год и плановый период 2022 и 2023 годов»</v>
      </c>
      <c r="B7" s="124"/>
      <c r="C7" s="124"/>
    </row>
    <row r="8" spans="1:3" ht="74.25" customHeight="1">
      <c r="A8" s="117" t="s">
        <v>247</v>
      </c>
      <c r="B8" s="117"/>
      <c r="C8" s="117"/>
    </row>
    <row r="9" spans="1:3" ht="119.25" customHeight="1">
      <c r="A9" s="56" t="s">
        <v>13</v>
      </c>
      <c r="B9" s="56" t="s">
        <v>15</v>
      </c>
      <c r="C9" s="14" t="s">
        <v>43</v>
      </c>
    </row>
    <row r="10" spans="1:3" ht="18.75">
      <c r="A10" s="58">
        <v>1</v>
      </c>
      <c r="B10" s="58">
        <v>2</v>
      </c>
      <c r="C10" s="15">
        <v>3</v>
      </c>
    </row>
    <row r="11" spans="1:3" ht="18.75">
      <c r="A11" s="58"/>
      <c r="B11" s="57" t="s">
        <v>16</v>
      </c>
      <c r="C11" s="34">
        <f>C12+C36</f>
        <v>6406.200000000001</v>
      </c>
    </row>
    <row r="12" spans="1:3" ht="18.75">
      <c r="A12" s="78" t="s">
        <v>17</v>
      </c>
      <c r="B12" s="57" t="s">
        <v>18</v>
      </c>
      <c r="C12" s="34">
        <f>C13+C16+C19+C24+C26+C31+C34</f>
        <v>2822.3</v>
      </c>
    </row>
    <row r="13" spans="1:3" ht="18.75">
      <c r="A13" s="78" t="s">
        <v>19</v>
      </c>
      <c r="B13" s="57" t="s">
        <v>20</v>
      </c>
      <c r="C13" s="34">
        <f>C14</f>
        <v>99.2</v>
      </c>
    </row>
    <row r="14" spans="1:3" ht="18.75">
      <c r="A14" s="79" t="s">
        <v>21</v>
      </c>
      <c r="B14" s="6" t="s">
        <v>22</v>
      </c>
      <c r="C14" s="21">
        <f>C15</f>
        <v>99.2</v>
      </c>
    </row>
    <row r="15" spans="1:3" ht="99.75" customHeight="1">
      <c r="A15" s="82" t="s">
        <v>23</v>
      </c>
      <c r="B15" s="81" t="s">
        <v>24</v>
      </c>
      <c r="C15" s="90">
        <v>99.2</v>
      </c>
    </row>
    <row r="16" spans="1:3" ht="18.75">
      <c r="A16" s="78" t="s">
        <v>25</v>
      </c>
      <c r="B16" s="57" t="s">
        <v>26</v>
      </c>
      <c r="C16" s="34">
        <f>C17</f>
        <v>9</v>
      </c>
    </row>
    <row r="17" spans="1:3" ht="18.75">
      <c r="A17" s="82" t="s">
        <v>198</v>
      </c>
      <c r="B17" s="81" t="s">
        <v>27</v>
      </c>
      <c r="C17" s="76">
        <f>C18</f>
        <v>9</v>
      </c>
    </row>
    <row r="18" spans="1:3" ht="18.75">
      <c r="A18" s="82" t="s">
        <v>28</v>
      </c>
      <c r="B18" s="81" t="s">
        <v>27</v>
      </c>
      <c r="C18" s="103">
        <v>9</v>
      </c>
    </row>
    <row r="19" spans="1:3" ht="20.25" customHeight="1">
      <c r="A19" s="78" t="s">
        <v>29</v>
      </c>
      <c r="B19" s="57" t="s">
        <v>30</v>
      </c>
      <c r="C19" s="34">
        <f>C20+C21</f>
        <v>981</v>
      </c>
    </row>
    <row r="20" spans="1:3" ht="55.5" customHeight="1">
      <c r="A20" s="82" t="s">
        <v>116</v>
      </c>
      <c r="B20" s="81" t="s">
        <v>199</v>
      </c>
      <c r="C20" s="103">
        <v>38</v>
      </c>
    </row>
    <row r="21" spans="1:3" ht="18.75">
      <c r="A21" s="79" t="s">
        <v>31</v>
      </c>
      <c r="B21" s="6" t="s">
        <v>32</v>
      </c>
      <c r="C21" s="76">
        <f>C22+C23</f>
        <v>943</v>
      </c>
    </row>
    <row r="22" spans="1:3" ht="38.25" customHeight="1">
      <c r="A22" s="82" t="s">
        <v>117</v>
      </c>
      <c r="B22" s="81" t="s">
        <v>212</v>
      </c>
      <c r="C22" s="103">
        <v>563</v>
      </c>
    </row>
    <row r="23" spans="1:3" ht="39" customHeight="1">
      <c r="A23" s="82" t="s">
        <v>118</v>
      </c>
      <c r="B23" s="81" t="s">
        <v>211</v>
      </c>
      <c r="C23" s="103">
        <v>380</v>
      </c>
    </row>
    <row r="24" spans="1:3" s="9" customFormat="1" ht="18.75">
      <c r="A24" s="78" t="s">
        <v>120</v>
      </c>
      <c r="B24" s="57" t="s">
        <v>33</v>
      </c>
      <c r="C24" s="34">
        <f>C25</f>
        <v>1</v>
      </c>
    </row>
    <row r="25" spans="1:3" ht="94.5" customHeight="1">
      <c r="A25" s="82" t="s">
        <v>119</v>
      </c>
      <c r="B25" s="81" t="s">
        <v>170</v>
      </c>
      <c r="C25" s="103">
        <v>1</v>
      </c>
    </row>
    <row r="26" spans="1:3" ht="56.25">
      <c r="A26" s="78" t="s">
        <v>34</v>
      </c>
      <c r="B26" s="57" t="s">
        <v>0</v>
      </c>
      <c r="C26" s="34">
        <f>C27+C30</f>
        <v>1585.6</v>
      </c>
    </row>
    <row r="27" spans="1:3" ht="97.5" customHeight="1">
      <c r="A27" s="79" t="s">
        <v>35</v>
      </c>
      <c r="B27" s="6" t="s">
        <v>36</v>
      </c>
      <c r="C27" s="76">
        <f>SUM(C28:C29)</f>
        <v>1585.6</v>
      </c>
    </row>
    <row r="28" spans="1:3" s="12" customFormat="1" ht="95.25" customHeight="1">
      <c r="A28" s="83" t="s">
        <v>165</v>
      </c>
      <c r="B28" s="84" t="s">
        <v>164</v>
      </c>
      <c r="C28" s="90">
        <v>1563.6</v>
      </c>
    </row>
    <row r="29" spans="1:3" ht="97.5" customHeight="1">
      <c r="A29" s="82" t="s">
        <v>166</v>
      </c>
      <c r="B29" s="85" t="s">
        <v>169</v>
      </c>
      <c r="C29" s="103">
        <v>22</v>
      </c>
    </row>
    <row r="30" spans="1:3" ht="99.75" customHeight="1" hidden="1">
      <c r="A30" s="86" t="s">
        <v>94</v>
      </c>
      <c r="B30" s="81" t="s">
        <v>197</v>
      </c>
      <c r="C30" s="103"/>
    </row>
    <row r="31" spans="1:3" ht="40.5" customHeight="1">
      <c r="A31" s="78" t="s">
        <v>37</v>
      </c>
      <c r="B31" s="57" t="s">
        <v>200</v>
      </c>
      <c r="C31" s="34">
        <f>C32+C33</f>
        <v>146.5</v>
      </c>
    </row>
    <row r="32" spans="1:3" ht="36.75" customHeight="1">
      <c r="A32" s="82" t="s">
        <v>81</v>
      </c>
      <c r="B32" s="81" t="s">
        <v>114</v>
      </c>
      <c r="C32" s="103">
        <v>0.5</v>
      </c>
    </row>
    <row r="33" spans="1:3" ht="56.25">
      <c r="A33" s="87" t="s">
        <v>83</v>
      </c>
      <c r="B33" s="81" t="s">
        <v>204</v>
      </c>
      <c r="C33" s="103">
        <v>146</v>
      </c>
    </row>
    <row r="34" spans="1:3" ht="18.75">
      <c r="A34" s="78" t="s">
        <v>214</v>
      </c>
      <c r="B34" s="57" t="s">
        <v>215</v>
      </c>
      <c r="C34" s="34">
        <f>C35</f>
        <v>0</v>
      </c>
    </row>
    <row r="35" spans="1:3" ht="56.25">
      <c r="A35" s="87" t="s">
        <v>88</v>
      </c>
      <c r="B35" s="88" t="s">
        <v>216</v>
      </c>
      <c r="C35" s="76"/>
    </row>
    <row r="36" spans="1:3" s="9" customFormat="1" ht="18.75">
      <c r="A36" s="78" t="s">
        <v>4</v>
      </c>
      <c r="B36" s="57" t="s">
        <v>40</v>
      </c>
      <c r="C36" s="34">
        <f>C37</f>
        <v>3583.9</v>
      </c>
    </row>
    <row r="37" spans="1:3" s="9" customFormat="1" ht="56.25">
      <c r="A37" s="78" t="s">
        <v>201</v>
      </c>
      <c r="B37" s="57" t="s">
        <v>41</v>
      </c>
      <c r="C37" s="77">
        <f>SUM(C38:C41)</f>
        <v>3583.9</v>
      </c>
    </row>
    <row r="38" spans="1:3" ht="56.25">
      <c r="A38" s="80" t="s">
        <v>205</v>
      </c>
      <c r="B38" s="81" t="s">
        <v>206</v>
      </c>
      <c r="C38" s="104">
        <v>2595.4</v>
      </c>
    </row>
    <row r="39" spans="1:3" ht="56.25">
      <c r="A39" s="80" t="s">
        <v>202</v>
      </c>
      <c r="B39" s="81" t="s">
        <v>146</v>
      </c>
      <c r="C39" s="105">
        <v>88.5</v>
      </c>
    </row>
    <row r="40" spans="1:3" ht="93.75" customHeight="1">
      <c r="A40" s="80" t="s">
        <v>203</v>
      </c>
      <c r="B40" s="81" t="s">
        <v>121</v>
      </c>
      <c r="C40" s="105">
        <v>400</v>
      </c>
    </row>
    <row r="41" spans="1:3" ht="41.25" customHeight="1">
      <c r="A41" s="80" t="s">
        <v>213</v>
      </c>
      <c r="B41" s="81" t="s">
        <v>147</v>
      </c>
      <c r="C41" s="105">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2:D44"/>
  <sheetViews>
    <sheetView zoomScale="70" zoomScaleNormal="70" zoomScalePageLayoutView="0" workbookViewId="0" topLeftCell="A1">
      <selection activeCell="D19" sqref="D19"/>
    </sheetView>
  </sheetViews>
  <sheetFormatPr defaultColWidth="9.140625" defaultRowHeight="15"/>
  <cols>
    <col min="1" max="1" width="34.00390625" style="64" customWidth="1"/>
    <col min="2" max="2" width="57.8515625" style="12" customWidth="1"/>
    <col min="3" max="3" width="14.28125" style="12" customWidth="1"/>
    <col min="4" max="4" width="14.140625" style="10" customWidth="1"/>
    <col min="5" max="16384" width="9.140625" style="1" customWidth="1"/>
  </cols>
  <sheetData>
    <row r="2" spans="1:4" s="5" customFormat="1" ht="18.75">
      <c r="A2" s="129" t="s">
        <v>42</v>
      </c>
      <c r="B2" s="129"/>
      <c r="C2" s="129"/>
      <c r="D2" s="129"/>
    </row>
    <row r="3" spans="1:4" s="5" customFormat="1" ht="18.75">
      <c r="A3" s="129" t="s">
        <v>248</v>
      </c>
      <c r="B3" s="129"/>
      <c r="C3" s="129"/>
      <c r="D3" s="129"/>
    </row>
    <row r="4" spans="1:4" s="5" customFormat="1" ht="18.75">
      <c r="A4" s="129" t="s">
        <v>1</v>
      </c>
      <c r="B4" s="129"/>
      <c r="C4" s="129"/>
      <c r="D4" s="129"/>
    </row>
    <row r="5" spans="1:4" s="5" customFormat="1" ht="18.75">
      <c r="A5" s="129" t="str">
        <f>'Прил. 3 доходы'!A4:C4</f>
        <v>от 25 декабря 2020 года № 87 </v>
      </c>
      <c r="B5" s="129"/>
      <c r="C5" s="129"/>
      <c r="D5" s="129"/>
    </row>
    <row r="6" spans="1:4" s="5" customFormat="1" ht="18.75">
      <c r="A6" s="129" t="s">
        <v>249</v>
      </c>
      <c r="B6" s="129"/>
      <c r="C6" s="129"/>
      <c r="D6" s="129"/>
    </row>
    <row r="7" spans="1:4" s="5" customFormat="1" ht="18.75">
      <c r="A7" s="129" t="s">
        <v>1</v>
      </c>
      <c r="B7" s="129"/>
      <c r="C7" s="129"/>
      <c r="D7" s="129"/>
    </row>
    <row r="8" spans="1:4" s="5" customFormat="1" ht="18.75">
      <c r="A8" s="129" t="str">
        <f>'Прил. 3 доходы'!A7:C7</f>
        <v>на 2021 год и плановый период 2022 и 2023 годов»</v>
      </c>
      <c r="B8" s="129"/>
      <c r="C8" s="129"/>
      <c r="D8" s="129"/>
    </row>
    <row r="9" spans="1:4" ht="43.5" customHeight="1">
      <c r="A9" s="130" t="s">
        <v>250</v>
      </c>
      <c r="B9" s="130"/>
      <c r="C9" s="130"/>
      <c r="D9" s="130"/>
    </row>
    <row r="10" spans="1:4" ht="18.75">
      <c r="A10" s="60"/>
      <c r="B10" s="60"/>
      <c r="C10" s="60"/>
      <c r="D10" s="8" t="s">
        <v>14</v>
      </c>
    </row>
    <row r="11" spans="1:4" ht="18.75">
      <c r="A11" s="131" t="s">
        <v>13</v>
      </c>
      <c r="B11" s="131" t="s">
        <v>44</v>
      </c>
      <c r="C11" s="133" t="s">
        <v>43</v>
      </c>
      <c r="D11" s="134"/>
    </row>
    <row r="12" spans="1:4" ht="18.75">
      <c r="A12" s="132"/>
      <c r="B12" s="132"/>
      <c r="C12" s="11" t="s">
        <v>167</v>
      </c>
      <c r="D12" s="32" t="s">
        <v>217</v>
      </c>
    </row>
    <row r="13" spans="1:4" ht="18.75">
      <c r="A13" s="58">
        <v>1</v>
      </c>
      <c r="B13" s="58">
        <v>2</v>
      </c>
      <c r="C13" s="15">
        <v>3</v>
      </c>
      <c r="D13" s="15">
        <v>4</v>
      </c>
    </row>
    <row r="14" spans="1:4" ht="18.75">
      <c r="A14" s="58"/>
      <c r="B14" s="57" t="s">
        <v>16</v>
      </c>
      <c r="C14" s="34">
        <f>C15+C39</f>
        <v>5908.200000000001</v>
      </c>
      <c r="D14" s="34">
        <f>D15+D39</f>
        <v>5910.299999999999</v>
      </c>
    </row>
    <row r="15" spans="1:4" ht="37.5">
      <c r="A15" s="78" t="s">
        <v>17</v>
      </c>
      <c r="B15" s="57" t="s">
        <v>18</v>
      </c>
      <c r="C15" s="34">
        <f>C16+C19+C22+C27+C29+C34+C37</f>
        <v>2824.3</v>
      </c>
      <c r="D15" s="34">
        <f>D16+D19+D22+D27+D29+D34+D37</f>
        <v>2826.3999999999996</v>
      </c>
    </row>
    <row r="16" spans="1:4" ht="18.75">
      <c r="A16" s="78" t="s">
        <v>19</v>
      </c>
      <c r="B16" s="57" t="s">
        <v>20</v>
      </c>
      <c r="C16" s="34">
        <f>C17</f>
        <v>101.2</v>
      </c>
      <c r="D16" s="34">
        <f>D17</f>
        <v>103.3</v>
      </c>
    </row>
    <row r="17" spans="1:4" ht="18.75">
      <c r="A17" s="79" t="s">
        <v>21</v>
      </c>
      <c r="B17" s="6" t="s">
        <v>22</v>
      </c>
      <c r="C17" s="21">
        <f>C18</f>
        <v>101.2</v>
      </c>
      <c r="D17" s="21">
        <f>D18</f>
        <v>103.3</v>
      </c>
    </row>
    <row r="18" spans="1:4" ht="131.25">
      <c r="A18" s="82" t="s">
        <v>23</v>
      </c>
      <c r="B18" s="81" t="s">
        <v>24</v>
      </c>
      <c r="C18" s="90">
        <v>101.2</v>
      </c>
      <c r="D18" s="90">
        <v>103.3</v>
      </c>
    </row>
    <row r="19" spans="1:4" ht="18.75">
      <c r="A19" s="78" t="s">
        <v>25</v>
      </c>
      <c r="B19" s="57" t="s">
        <v>26</v>
      </c>
      <c r="C19" s="34">
        <f>C20</f>
        <v>9</v>
      </c>
      <c r="D19" s="34">
        <f>D20</f>
        <v>9</v>
      </c>
    </row>
    <row r="20" spans="1:4" ht="18.75">
      <c r="A20" s="82" t="s">
        <v>198</v>
      </c>
      <c r="B20" s="81" t="s">
        <v>27</v>
      </c>
      <c r="C20" s="76">
        <f>C21</f>
        <v>9</v>
      </c>
      <c r="D20" s="76">
        <f>D21</f>
        <v>9</v>
      </c>
    </row>
    <row r="21" spans="1:4" ht="18.75">
      <c r="A21" s="82" t="s">
        <v>28</v>
      </c>
      <c r="B21" s="81" t="s">
        <v>27</v>
      </c>
      <c r="C21" s="103">
        <v>9</v>
      </c>
      <c r="D21" s="103">
        <v>9</v>
      </c>
    </row>
    <row r="22" spans="1:4" ht="18.75">
      <c r="A22" s="78" t="s">
        <v>29</v>
      </c>
      <c r="B22" s="57" t="s">
        <v>30</v>
      </c>
      <c r="C22" s="34">
        <f>C23+C24</f>
        <v>981</v>
      </c>
      <c r="D22" s="34">
        <f>D23+D24</f>
        <v>981</v>
      </c>
    </row>
    <row r="23" spans="1:4" ht="75">
      <c r="A23" s="82" t="s">
        <v>116</v>
      </c>
      <c r="B23" s="81" t="s">
        <v>199</v>
      </c>
      <c r="C23" s="103">
        <v>38</v>
      </c>
      <c r="D23" s="103">
        <v>38</v>
      </c>
    </row>
    <row r="24" spans="1:4" ht="18.75">
      <c r="A24" s="79" t="s">
        <v>31</v>
      </c>
      <c r="B24" s="6" t="s">
        <v>32</v>
      </c>
      <c r="C24" s="76">
        <f>C25+C26</f>
        <v>943</v>
      </c>
      <c r="D24" s="76">
        <f>D25+D26</f>
        <v>943</v>
      </c>
    </row>
    <row r="25" spans="1:4" ht="75">
      <c r="A25" s="82" t="s">
        <v>117</v>
      </c>
      <c r="B25" s="81" t="s">
        <v>212</v>
      </c>
      <c r="C25" s="103">
        <v>563</v>
      </c>
      <c r="D25" s="103">
        <v>563</v>
      </c>
    </row>
    <row r="26" spans="1:4" ht="93.75">
      <c r="A26" s="82" t="s">
        <v>118</v>
      </c>
      <c r="B26" s="81" t="s">
        <v>211</v>
      </c>
      <c r="C26" s="103">
        <v>380</v>
      </c>
      <c r="D26" s="103">
        <v>380</v>
      </c>
    </row>
    <row r="27" spans="1:4" s="9" customFormat="1" ht="18.75">
      <c r="A27" s="78" t="s">
        <v>120</v>
      </c>
      <c r="B27" s="57" t="s">
        <v>33</v>
      </c>
      <c r="C27" s="34">
        <f>C28</f>
        <v>1</v>
      </c>
      <c r="D27" s="34">
        <f>D28</f>
        <v>1</v>
      </c>
    </row>
    <row r="28" spans="1:4" ht="150">
      <c r="A28" s="82" t="s">
        <v>119</v>
      </c>
      <c r="B28" s="81" t="s">
        <v>170</v>
      </c>
      <c r="C28" s="103">
        <v>1</v>
      </c>
      <c r="D28" s="103">
        <v>1</v>
      </c>
    </row>
    <row r="29" spans="1:4" ht="75">
      <c r="A29" s="78" t="s">
        <v>34</v>
      </c>
      <c r="B29" s="57" t="s">
        <v>0</v>
      </c>
      <c r="C29" s="34">
        <f>C30+C33</f>
        <v>1585.6</v>
      </c>
      <c r="D29" s="34">
        <f>D30+D33</f>
        <v>1585.6</v>
      </c>
    </row>
    <row r="30" spans="1:4" ht="150">
      <c r="A30" s="79" t="s">
        <v>35</v>
      </c>
      <c r="B30" s="6" t="s">
        <v>36</v>
      </c>
      <c r="C30" s="76">
        <f>SUM(C31:C32)</f>
        <v>1585.6</v>
      </c>
      <c r="D30" s="76">
        <f>SUM(D31:D32)</f>
        <v>1585.6</v>
      </c>
    </row>
    <row r="31" spans="1:4" s="12" customFormat="1" ht="131.25">
      <c r="A31" s="83" t="s">
        <v>165</v>
      </c>
      <c r="B31" s="84" t="s">
        <v>164</v>
      </c>
      <c r="C31" s="90">
        <v>1563.6</v>
      </c>
      <c r="D31" s="90">
        <v>1563.6</v>
      </c>
    </row>
    <row r="32" spans="1:4" ht="112.5">
      <c r="A32" s="82" t="s">
        <v>166</v>
      </c>
      <c r="B32" s="85" t="s">
        <v>169</v>
      </c>
      <c r="C32" s="103">
        <v>22</v>
      </c>
      <c r="D32" s="103">
        <v>22</v>
      </c>
    </row>
    <row r="33" spans="1:4" ht="131.25">
      <c r="A33" s="86" t="s">
        <v>94</v>
      </c>
      <c r="B33" s="81" t="s">
        <v>197</v>
      </c>
      <c r="C33" s="103"/>
      <c r="D33" s="103"/>
    </row>
    <row r="34" spans="1:4" ht="56.25">
      <c r="A34" s="78" t="s">
        <v>37</v>
      </c>
      <c r="B34" s="57" t="s">
        <v>200</v>
      </c>
      <c r="C34" s="34">
        <f>C35+C36</f>
        <v>146.5</v>
      </c>
      <c r="D34" s="34">
        <f>D35+D36</f>
        <v>146.5</v>
      </c>
    </row>
    <row r="35" spans="1:4" ht="56.25">
      <c r="A35" s="82" t="s">
        <v>81</v>
      </c>
      <c r="B35" s="81" t="s">
        <v>114</v>
      </c>
      <c r="C35" s="103">
        <v>0.5</v>
      </c>
      <c r="D35" s="103">
        <v>0.5</v>
      </c>
    </row>
    <row r="36" spans="1:4" ht="56.25">
      <c r="A36" s="87" t="s">
        <v>83</v>
      </c>
      <c r="B36" s="81" t="s">
        <v>204</v>
      </c>
      <c r="C36" s="103">
        <v>146</v>
      </c>
      <c r="D36" s="103">
        <v>146</v>
      </c>
    </row>
    <row r="37" spans="1:4" ht="18.75">
      <c r="A37" s="78" t="s">
        <v>214</v>
      </c>
      <c r="B37" s="57" t="s">
        <v>215</v>
      </c>
      <c r="C37" s="34">
        <f>C38</f>
        <v>0</v>
      </c>
      <c r="D37" s="34">
        <f>D38</f>
        <v>0</v>
      </c>
    </row>
    <row r="38" spans="1:4" ht="56.25">
      <c r="A38" s="87" t="s">
        <v>88</v>
      </c>
      <c r="B38" s="88" t="s">
        <v>216</v>
      </c>
      <c r="C38" s="76"/>
      <c r="D38" s="76"/>
    </row>
    <row r="39" spans="1:4" s="9" customFormat="1" ht="18.75">
      <c r="A39" s="78" t="s">
        <v>4</v>
      </c>
      <c r="B39" s="57" t="s">
        <v>40</v>
      </c>
      <c r="C39" s="34">
        <f>C40</f>
        <v>3083.9</v>
      </c>
      <c r="D39" s="34">
        <f>D40</f>
        <v>3083.9</v>
      </c>
    </row>
    <row r="40" spans="1:4" s="9" customFormat="1" ht="56.25">
      <c r="A40" s="78" t="s">
        <v>201</v>
      </c>
      <c r="B40" s="57" t="s">
        <v>41</v>
      </c>
      <c r="C40" s="77">
        <f>SUM(C41:C44)</f>
        <v>3083.9</v>
      </c>
      <c r="D40" s="77">
        <f>SUM(D41:D44)</f>
        <v>3083.9</v>
      </c>
    </row>
    <row r="41" spans="1:4" ht="56.25">
      <c r="A41" s="80" t="s">
        <v>205</v>
      </c>
      <c r="B41" s="81" t="s">
        <v>206</v>
      </c>
      <c r="C41" s="104">
        <v>2595.4</v>
      </c>
      <c r="D41" s="104">
        <v>2595.4</v>
      </c>
    </row>
    <row r="42" spans="1:4" ht="75">
      <c r="A42" s="80" t="s">
        <v>202</v>
      </c>
      <c r="B42" s="81" t="s">
        <v>146</v>
      </c>
      <c r="C42" s="105">
        <v>88.5</v>
      </c>
      <c r="D42" s="105">
        <v>88.5</v>
      </c>
    </row>
    <row r="43" spans="1:4" ht="112.5">
      <c r="A43" s="80" t="s">
        <v>203</v>
      </c>
      <c r="B43" s="81" t="s">
        <v>121</v>
      </c>
      <c r="C43" s="105">
        <v>400</v>
      </c>
      <c r="D43" s="105">
        <v>400</v>
      </c>
    </row>
    <row r="44" spans="1:4" ht="37.5">
      <c r="A44" s="80" t="s">
        <v>213</v>
      </c>
      <c r="B44" s="81" t="s">
        <v>147</v>
      </c>
      <c r="C44" s="105"/>
      <c r="D44" s="105"/>
    </row>
  </sheetData>
  <sheetProtection/>
  <mergeCells count="11">
    <mergeCell ref="A8:D8"/>
    <mergeCell ref="A9:D9"/>
    <mergeCell ref="A11:A12"/>
    <mergeCell ref="B11:B12"/>
    <mergeCell ref="C11:D11"/>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F78"/>
  <sheetViews>
    <sheetView zoomScale="70" zoomScaleNormal="70" zoomScalePageLayoutView="0" workbookViewId="0" topLeftCell="A1">
      <selection activeCell="A33" sqref="A33"/>
    </sheetView>
  </sheetViews>
  <sheetFormatPr defaultColWidth="9.140625" defaultRowHeight="15"/>
  <cols>
    <col min="1" max="1" width="57.57421875" style="28" customWidth="1"/>
    <col min="2" max="2" width="12.00390625" style="48" customWidth="1"/>
    <col min="3" max="3" width="16.28125" style="49" customWidth="1"/>
    <col min="4" max="4" width="8.28125" style="49" customWidth="1"/>
    <col min="5" max="5" width="15.57421875" style="50" customWidth="1"/>
    <col min="6" max="6" width="9.57421875" style="23" bestFit="1" customWidth="1"/>
    <col min="7" max="16384" width="9.140625" style="23" customWidth="1"/>
  </cols>
  <sheetData>
    <row r="1" spans="1:5" s="3" customFormat="1" ht="18.75">
      <c r="A1" s="135" t="s">
        <v>45</v>
      </c>
      <c r="B1" s="135"/>
      <c r="C1" s="135"/>
      <c r="D1" s="135"/>
      <c r="E1" s="135"/>
    </row>
    <row r="2" spans="1:5" s="3" customFormat="1" ht="18.75" customHeight="1">
      <c r="A2" s="135" t="s">
        <v>251</v>
      </c>
      <c r="B2" s="135"/>
      <c r="C2" s="135"/>
      <c r="D2" s="135"/>
      <c r="E2" s="135"/>
    </row>
    <row r="3" spans="1:5" s="3" customFormat="1" ht="18.75" customHeight="1">
      <c r="A3" s="135" t="s">
        <v>1</v>
      </c>
      <c r="B3" s="135"/>
      <c r="C3" s="135"/>
      <c r="D3" s="135"/>
      <c r="E3" s="135"/>
    </row>
    <row r="4" spans="1:5" s="3" customFormat="1" ht="18.75">
      <c r="A4" s="136" t="str">
        <f>'Прил. 4 доходы'!A5:D5</f>
        <v>от 25 декабря 2020 года № 87 </v>
      </c>
      <c r="B4" s="136"/>
      <c r="C4" s="136"/>
      <c r="D4" s="136"/>
      <c r="E4" s="136"/>
    </row>
    <row r="5" spans="1:5" s="3" customFormat="1" ht="18.75" customHeight="1">
      <c r="A5" s="135" t="s">
        <v>252</v>
      </c>
      <c r="B5" s="135"/>
      <c r="C5" s="135"/>
      <c r="D5" s="135"/>
      <c r="E5" s="135"/>
    </row>
    <row r="6" spans="1:5" s="3" customFormat="1" ht="18.75" customHeight="1">
      <c r="A6" s="135" t="s">
        <v>1</v>
      </c>
      <c r="B6" s="135"/>
      <c r="C6" s="135"/>
      <c r="D6" s="135"/>
      <c r="E6" s="135"/>
    </row>
    <row r="7" spans="1:5" s="3" customFormat="1" ht="18.75" customHeight="1">
      <c r="A7" s="135" t="str">
        <f>'Прил. 4 доходы'!A8:D8</f>
        <v>на 2021 год и плановый период 2022 и 2023 годов»</v>
      </c>
      <c r="B7" s="135"/>
      <c r="C7" s="135"/>
      <c r="D7" s="135"/>
      <c r="E7" s="135"/>
    </row>
    <row r="8" spans="1:5" ht="18.75">
      <c r="A8" s="137"/>
      <c r="B8" s="137"/>
      <c r="C8" s="137"/>
      <c r="D8" s="137"/>
      <c r="E8" s="137"/>
    </row>
    <row r="9" spans="1:6" ht="93" customHeight="1">
      <c r="A9" s="138" t="s">
        <v>253</v>
      </c>
      <c r="B9" s="138"/>
      <c r="C9" s="138"/>
      <c r="D9" s="138"/>
      <c r="E9" s="138"/>
      <c r="F9" s="2"/>
    </row>
    <row r="10" spans="1:5" s="28" customFormat="1" ht="18.75">
      <c r="A10" s="139"/>
      <c r="B10" s="139"/>
      <c r="C10" s="139"/>
      <c r="D10" s="139"/>
      <c r="E10" s="139"/>
    </row>
    <row r="11" spans="1:5" ht="37.5">
      <c r="A11" s="58" t="s">
        <v>47</v>
      </c>
      <c r="B11" s="17" t="s">
        <v>48</v>
      </c>
      <c r="C11" s="18" t="s">
        <v>123</v>
      </c>
      <c r="D11" s="18" t="s">
        <v>50</v>
      </c>
      <c r="E11" s="45" t="s">
        <v>136</v>
      </c>
    </row>
    <row r="12" spans="1:5" s="65" customFormat="1" ht="18.75">
      <c r="A12" s="56">
        <v>1</v>
      </c>
      <c r="B12" s="19" t="s">
        <v>158</v>
      </c>
      <c r="C12" s="42">
        <v>3</v>
      </c>
      <c r="D12" s="42">
        <v>4</v>
      </c>
      <c r="E12" s="19" t="s">
        <v>159</v>
      </c>
    </row>
    <row r="13" spans="1:5" ht="18.75">
      <c r="A13" s="43" t="s">
        <v>16</v>
      </c>
      <c r="B13" s="17"/>
      <c r="C13" s="18"/>
      <c r="D13" s="18"/>
      <c r="E13" s="20">
        <f>E14+E35+E41+E47++E52+E69+E74</f>
        <v>6406.2</v>
      </c>
    </row>
    <row r="14" spans="1:5" s="25" customFormat="1" ht="24" customHeight="1">
      <c r="A14" s="43" t="s">
        <v>51</v>
      </c>
      <c r="B14" s="17" t="s">
        <v>52</v>
      </c>
      <c r="C14" s="18"/>
      <c r="D14" s="18"/>
      <c r="E14" s="20">
        <f>E15+E19+E25+E29</f>
        <v>4213.2</v>
      </c>
    </row>
    <row r="15" spans="1:5" s="25" customFormat="1" ht="59.25" customHeight="1">
      <c r="A15" s="43" t="s">
        <v>135</v>
      </c>
      <c r="B15" s="17" t="s">
        <v>129</v>
      </c>
      <c r="C15" s="18"/>
      <c r="D15" s="18"/>
      <c r="E15" s="26">
        <f>E16</f>
        <v>730.6</v>
      </c>
    </row>
    <row r="16" spans="1:5" ht="70.5" customHeight="1">
      <c r="A16" s="91" t="s">
        <v>254</v>
      </c>
      <c r="B16" s="19" t="s">
        <v>129</v>
      </c>
      <c r="C16" s="19" t="s">
        <v>139</v>
      </c>
      <c r="D16" s="42"/>
      <c r="E16" s="21">
        <f>E17</f>
        <v>730.6</v>
      </c>
    </row>
    <row r="17" spans="1:5" ht="18.75">
      <c r="A17" s="41" t="s">
        <v>134</v>
      </c>
      <c r="B17" s="19" t="s">
        <v>129</v>
      </c>
      <c r="C17" s="19" t="s">
        <v>140</v>
      </c>
      <c r="D17" s="42"/>
      <c r="E17" s="21">
        <f>E18</f>
        <v>730.6</v>
      </c>
    </row>
    <row r="18" spans="1:5" ht="93.75" customHeight="1">
      <c r="A18" s="41" t="s">
        <v>54</v>
      </c>
      <c r="B18" s="19" t="s">
        <v>129</v>
      </c>
      <c r="C18" s="19" t="s">
        <v>140</v>
      </c>
      <c r="D18" s="42">
        <v>100</v>
      </c>
      <c r="E18" s="90">
        <v>730.6</v>
      </c>
    </row>
    <row r="19" spans="1:5" s="25" customFormat="1" ht="77.25" customHeight="1">
      <c r="A19" s="43" t="s">
        <v>57</v>
      </c>
      <c r="B19" s="17" t="s">
        <v>58</v>
      </c>
      <c r="C19" s="18"/>
      <c r="D19" s="18"/>
      <c r="E19" s="26">
        <f>E20</f>
        <v>2168.9</v>
      </c>
    </row>
    <row r="20" spans="1:5" ht="87.75" customHeight="1">
      <c r="A20" s="91" t="s">
        <v>254</v>
      </c>
      <c r="B20" s="19" t="s">
        <v>58</v>
      </c>
      <c r="C20" s="19" t="s">
        <v>139</v>
      </c>
      <c r="D20" s="42"/>
      <c r="E20" s="21">
        <f>E21</f>
        <v>2168.9</v>
      </c>
    </row>
    <row r="21" spans="1:5" ht="37.5">
      <c r="A21" s="41" t="s">
        <v>53</v>
      </c>
      <c r="B21" s="19" t="s">
        <v>58</v>
      </c>
      <c r="C21" s="19" t="s">
        <v>141</v>
      </c>
      <c r="D21" s="42"/>
      <c r="E21" s="21">
        <f>E22+E23+E24</f>
        <v>2168.9</v>
      </c>
    </row>
    <row r="22" spans="1:5" ht="90" customHeight="1">
      <c r="A22" s="41" t="s">
        <v>54</v>
      </c>
      <c r="B22" s="19" t="s">
        <v>58</v>
      </c>
      <c r="C22" s="19" t="s">
        <v>141</v>
      </c>
      <c r="D22" s="42">
        <v>100</v>
      </c>
      <c r="E22" s="90">
        <v>1123.4</v>
      </c>
    </row>
    <row r="23" spans="1:5" ht="56.25">
      <c r="A23" s="41" t="s">
        <v>225</v>
      </c>
      <c r="B23" s="19" t="s">
        <v>58</v>
      </c>
      <c r="C23" s="19" t="s">
        <v>141</v>
      </c>
      <c r="D23" s="42">
        <v>200</v>
      </c>
      <c r="E23" s="90">
        <v>905.7</v>
      </c>
    </row>
    <row r="24" spans="1:5" ht="18.75">
      <c r="A24" s="41" t="s">
        <v>56</v>
      </c>
      <c r="B24" s="19" t="s">
        <v>58</v>
      </c>
      <c r="C24" s="19" t="s">
        <v>141</v>
      </c>
      <c r="D24" s="42">
        <v>800</v>
      </c>
      <c r="E24" s="90">
        <v>139.8</v>
      </c>
    </row>
    <row r="25" spans="1:5" s="25" customFormat="1" ht="18.75">
      <c r="A25" s="43" t="s">
        <v>59</v>
      </c>
      <c r="B25" s="17" t="s">
        <v>60</v>
      </c>
      <c r="C25" s="18"/>
      <c r="D25" s="18"/>
      <c r="E25" s="26">
        <f>E26</f>
        <v>1</v>
      </c>
    </row>
    <row r="26" spans="1:5" ht="112.5">
      <c r="A26" s="91" t="s">
        <v>254</v>
      </c>
      <c r="B26" s="19" t="s">
        <v>60</v>
      </c>
      <c r="C26" s="19" t="s">
        <v>139</v>
      </c>
      <c r="D26" s="42"/>
      <c r="E26" s="21">
        <f>E27</f>
        <v>1</v>
      </c>
    </row>
    <row r="27" spans="1:5" ht="18.75">
      <c r="A27" s="41" t="s">
        <v>62</v>
      </c>
      <c r="B27" s="19" t="s">
        <v>60</v>
      </c>
      <c r="C27" s="19" t="s">
        <v>226</v>
      </c>
      <c r="D27" s="42"/>
      <c r="E27" s="21">
        <f>E28</f>
        <v>1</v>
      </c>
    </row>
    <row r="28" spans="1:5" ht="18.75">
      <c r="A28" s="41" t="s">
        <v>56</v>
      </c>
      <c r="B28" s="19" t="s">
        <v>60</v>
      </c>
      <c r="C28" s="19" t="s">
        <v>226</v>
      </c>
      <c r="D28" s="42">
        <v>800</v>
      </c>
      <c r="E28" s="90">
        <v>1</v>
      </c>
    </row>
    <row r="29" spans="1:5" s="25" customFormat="1" ht="18.75">
      <c r="A29" s="43" t="s">
        <v>218</v>
      </c>
      <c r="B29" s="17" t="s">
        <v>144</v>
      </c>
      <c r="C29" s="18"/>
      <c r="D29" s="18"/>
      <c r="E29" s="26">
        <f>E30</f>
        <v>1312.6999999999998</v>
      </c>
    </row>
    <row r="30" spans="1:5" s="25" customFormat="1" ht="93.75">
      <c r="A30" s="91" t="s">
        <v>255</v>
      </c>
      <c r="B30" s="19" t="s">
        <v>144</v>
      </c>
      <c r="C30" s="42">
        <v>1200000000</v>
      </c>
      <c r="D30" s="18"/>
      <c r="E30" s="26">
        <f>E31+E33</f>
        <v>1312.6999999999998</v>
      </c>
    </row>
    <row r="31" spans="1:5" ht="18.75">
      <c r="A31" s="41" t="s">
        <v>227</v>
      </c>
      <c r="B31" s="19" t="s">
        <v>144</v>
      </c>
      <c r="C31" s="42">
        <v>1200092360</v>
      </c>
      <c r="D31" s="42"/>
      <c r="E31" s="21">
        <f>SUM(E32:E32)</f>
        <v>323.4</v>
      </c>
    </row>
    <row r="32" spans="1:5" ht="18.75">
      <c r="A32" s="41" t="s">
        <v>56</v>
      </c>
      <c r="B32" s="19" t="s">
        <v>144</v>
      </c>
      <c r="C32" s="42">
        <v>1200092360</v>
      </c>
      <c r="D32" s="42">
        <v>800</v>
      </c>
      <c r="E32" s="90">
        <v>323.4</v>
      </c>
    </row>
    <row r="33" spans="1:5" ht="37.5">
      <c r="A33" s="41" t="s">
        <v>265</v>
      </c>
      <c r="B33" s="19" t="s">
        <v>144</v>
      </c>
      <c r="C33" s="42">
        <v>1200009040</v>
      </c>
      <c r="D33" s="42"/>
      <c r="E33" s="21">
        <f>E34</f>
        <v>989.3</v>
      </c>
    </row>
    <row r="34" spans="1:5" ht="56.25">
      <c r="A34" s="41" t="s">
        <v>225</v>
      </c>
      <c r="B34" s="19" t="s">
        <v>144</v>
      </c>
      <c r="C34" s="42">
        <v>1200009040</v>
      </c>
      <c r="D34" s="42">
        <v>200</v>
      </c>
      <c r="E34" s="90">
        <v>989.3</v>
      </c>
    </row>
    <row r="35" spans="1:5" s="25" customFormat="1" ht="18.75">
      <c r="A35" s="43" t="s">
        <v>124</v>
      </c>
      <c r="B35" s="17" t="s">
        <v>130</v>
      </c>
      <c r="C35" s="18"/>
      <c r="D35" s="18"/>
      <c r="E35" s="26">
        <f>E36</f>
        <v>88.5</v>
      </c>
    </row>
    <row r="36" spans="1:5" s="25" customFormat="1" ht="37.5">
      <c r="A36" s="43" t="s">
        <v>125</v>
      </c>
      <c r="B36" s="17" t="s">
        <v>131</v>
      </c>
      <c r="C36" s="18"/>
      <c r="D36" s="18"/>
      <c r="E36" s="26">
        <f>E37</f>
        <v>88.5</v>
      </c>
    </row>
    <row r="37" spans="1:5" ht="18.75">
      <c r="A37" s="91" t="s">
        <v>61</v>
      </c>
      <c r="B37" s="19" t="s">
        <v>131</v>
      </c>
      <c r="C37" s="42">
        <v>9900000000</v>
      </c>
      <c r="D37" s="42"/>
      <c r="E37" s="21">
        <f>E38</f>
        <v>88.5</v>
      </c>
    </row>
    <row r="38" spans="1:5" ht="56.25">
      <c r="A38" s="41" t="s">
        <v>228</v>
      </c>
      <c r="B38" s="19" t="s">
        <v>131</v>
      </c>
      <c r="C38" s="42">
        <v>9900051180</v>
      </c>
      <c r="D38" s="42"/>
      <c r="E38" s="21">
        <f>E39+E40</f>
        <v>88.5</v>
      </c>
    </row>
    <row r="39" spans="1:5" ht="92.25" customHeight="1">
      <c r="A39" s="41" t="s">
        <v>54</v>
      </c>
      <c r="B39" s="19" t="s">
        <v>131</v>
      </c>
      <c r="C39" s="42">
        <v>9900051180</v>
      </c>
      <c r="D39" s="42">
        <v>100</v>
      </c>
      <c r="E39" s="90">
        <v>85.5</v>
      </c>
    </row>
    <row r="40" spans="1:5" ht="37.5">
      <c r="A40" s="41" t="s">
        <v>55</v>
      </c>
      <c r="B40" s="19" t="s">
        <v>131</v>
      </c>
      <c r="C40" s="42">
        <v>9900051180</v>
      </c>
      <c r="D40" s="42">
        <v>200</v>
      </c>
      <c r="E40" s="90">
        <v>3</v>
      </c>
    </row>
    <row r="41" spans="1:5" s="25" customFormat="1" ht="42.75" customHeight="1">
      <c r="A41" s="43" t="s">
        <v>219</v>
      </c>
      <c r="B41" s="17" t="s">
        <v>133</v>
      </c>
      <c r="C41" s="18"/>
      <c r="D41" s="18"/>
      <c r="E41" s="26">
        <f>E42</f>
        <v>244.2</v>
      </c>
    </row>
    <row r="42" spans="1:5" ht="18.75">
      <c r="A42" s="41" t="s">
        <v>126</v>
      </c>
      <c r="B42" s="19" t="s">
        <v>132</v>
      </c>
      <c r="C42" s="42"/>
      <c r="D42" s="42"/>
      <c r="E42" s="21">
        <f>E43</f>
        <v>244.2</v>
      </c>
    </row>
    <row r="43" spans="1:5" ht="72.75" customHeight="1">
      <c r="A43" s="91" t="s">
        <v>256</v>
      </c>
      <c r="B43" s="19" t="s">
        <v>132</v>
      </c>
      <c r="C43" s="42">
        <v>1600000000</v>
      </c>
      <c r="D43" s="42"/>
      <c r="E43" s="21">
        <f>E44</f>
        <v>244.2</v>
      </c>
    </row>
    <row r="44" spans="1:5" ht="36.75" customHeight="1">
      <c r="A44" s="41" t="s">
        <v>127</v>
      </c>
      <c r="B44" s="19" t="s">
        <v>132</v>
      </c>
      <c r="C44" s="42">
        <v>1600024300</v>
      </c>
      <c r="D44" s="42"/>
      <c r="E44" s="21">
        <f>SUM(E45:E46)</f>
        <v>244.2</v>
      </c>
    </row>
    <row r="45" spans="1:5" ht="95.25" customHeight="1">
      <c r="A45" s="41" t="s">
        <v>54</v>
      </c>
      <c r="B45" s="19" t="s">
        <v>132</v>
      </c>
      <c r="C45" s="42">
        <v>1600024300</v>
      </c>
      <c r="D45" s="42">
        <v>100</v>
      </c>
      <c r="E45" s="90">
        <v>139.2</v>
      </c>
    </row>
    <row r="46" spans="1:5" ht="37.5">
      <c r="A46" s="41" t="s">
        <v>55</v>
      </c>
      <c r="B46" s="19" t="s">
        <v>132</v>
      </c>
      <c r="C46" s="42">
        <v>1600024300</v>
      </c>
      <c r="D46" s="42">
        <v>200</v>
      </c>
      <c r="E46" s="90">
        <v>105</v>
      </c>
    </row>
    <row r="47" spans="1:5" s="25" customFormat="1" ht="18.75">
      <c r="A47" s="43" t="s">
        <v>63</v>
      </c>
      <c r="B47" s="17" t="s">
        <v>64</v>
      </c>
      <c r="C47" s="18"/>
      <c r="D47" s="18"/>
      <c r="E47" s="26">
        <f>E48</f>
        <v>400</v>
      </c>
    </row>
    <row r="48" spans="1:5" s="25" customFormat="1" ht="18.75">
      <c r="A48" s="43" t="s">
        <v>220</v>
      </c>
      <c r="B48" s="17" t="s">
        <v>65</v>
      </c>
      <c r="C48" s="18"/>
      <c r="D48" s="18"/>
      <c r="E48" s="26">
        <f>E49</f>
        <v>400</v>
      </c>
    </row>
    <row r="49" spans="1:5" ht="60" customHeight="1">
      <c r="A49" s="92" t="s">
        <v>148</v>
      </c>
      <c r="B49" s="19" t="s">
        <v>65</v>
      </c>
      <c r="C49" s="42">
        <v>2100000000</v>
      </c>
      <c r="D49" s="42"/>
      <c r="E49" s="21">
        <f>E50</f>
        <v>400</v>
      </c>
    </row>
    <row r="50" spans="1:5" ht="18.75">
      <c r="A50" s="41" t="s">
        <v>128</v>
      </c>
      <c r="B50" s="19" t="s">
        <v>65</v>
      </c>
      <c r="C50" s="42">
        <v>2100003150</v>
      </c>
      <c r="D50" s="42"/>
      <c r="E50" s="21">
        <f>E51</f>
        <v>400</v>
      </c>
    </row>
    <row r="51" spans="1:5" ht="37.5">
      <c r="A51" s="41" t="s">
        <v>55</v>
      </c>
      <c r="B51" s="19" t="s">
        <v>65</v>
      </c>
      <c r="C51" s="42">
        <v>2100003150</v>
      </c>
      <c r="D51" s="42">
        <v>200</v>
      </c>
      <c r="E51" s="90">
        <v>400</v>
      </c>
    </row>
    <row r="52" spans="1:5" s="25" customFormat="1" ht="18" customHeight="1">
      <c r="A52" s="43" t="s">
        <v>66</v>
      </c>
      <c r="B52" s="17" t="s">
        <v>67</v>
      </c>
      <c r="C52" s="18"/>
      <c r="D52" s="18"/>
      <c r="E52" s="26">
        <f>E53+E57+E65</f>
        <v>1268.5</v>
      </c>
    </row>
    <row r="53" spans="1:5" s="25" customFormat="1" ht="18" customHeight="1">
      <c r="A53" s="43" t="s">
        <v>68</v>
      </c>
      <c r="B53" s="17" t="s">
        <v>69</v>
      </c>
      <c r="C53" s="18"/>
      <c r="D53" s="18"/>
      <c r="E53" s="26">
        <f>E54</f>
        <v>0</v>
      </c>
    </row>
    <row r="54" spans="1:5" ht="94.5" customHeight="1">
      <c r="A54" s="91" t="s">
        <v>257</v>
      </c>
      <c r="B54" s="19" t="s">
        <v>69</v>
      </c>
      <c r="C54" s="42">
        <v>2000000000</v>
      </c>
      <c r="D54" s="42"/>
      <c r="E54" s="21">
        <f>E55</f>
        <v>0</v>
      </c>
    </row>
    <row r="55" spans="1:5" ht="75">
      <c r="A55" s="41" t="s">
        <v>229</v>
      </c>
      <c r="B55" s="19" t="s">
        <v>69</v>
      </c>
      <c r="C55" s="42">
        <v>2000003610</v>
      </c>
      <c r="D55" s="42"/>
      <c r="E55" s="21">
        <f>E56</f>
        <v>0</v>
      </c>
    </row>
    <row r="56" spans="1:5" ht="40.5" customHeight="1">
      <c r="A56" s="41" t="s">
        <v>55</v>
      </c>
      <c r="B56" s="19" t="s">
        <v>69</v>
      </c>
      <c r="C56" s="42">
        <v>2000003610</v>
      </c>
      <c r="D56" s="42">
        <v>200</v>
      </c>
      <c r="E56" s="90"/>
    </row>
    <row r="57" spans="1:5" ht="18.75">
      <c r="A57" s="43" t="s">
        <v>70</v>
      </c>
      <c r="B57" s="17" t="s">
        <v>71</v>
      </c>
      <c r="C57" s="42"/>
      <c r="D57" s="42"/>
      <c r="E57" s="26">
        <f>E58</f>
        <v>768.5</v>
      </c>
    </row>
    <row r="58" spans="1:5" s="47" customFormat="1" ht="112.5">
      <c r="A58" s="91" t="s">
        <v>257</v>
      </c>
      <c r="B58" s="19" t="s">
        <v>71</v>
      </c>
      <c r="C58" s="42">
        <v>2000000000</v>
      </c>
      <c r="D58" s="42"/>
      <c r="E58" s="21">
        <f>E59+E63</f>
        <v>768.5</v>
      </c>
    </row>
    <row r="59" spans="1:5" ht="37.5">
      <c r="A59" s="41" t="s">
        <v>72</v>
      </c>
      <c r="B59" s="19" t="s">
        <v>71</v>
      </c>
      <c r="C59" s="42">
        <v>2000006050</v>
      </c>
      <c r="D59" s="42"/>
      <c r="E59" s="21">
        <f>SUM(E60:E62)</f>
        <v>758.5</v>
      </c>
    </row>
    <row r="60" spans="1:5" s="47" customFormat="1" ht="101.25" customHeight="1">
      <c r="A60" s="41" t="s">
        <v>54</v>
      </c>
      <c r="B60" s="19" t="s">
        <v>71</v>
      </c>
      <c r="C60" s="42">
        <v>2000006050</v>
      </c>
      <c r="D60" s="42">
        <v>100</v>
      </c>
      <c r="E60" s="90">
        <v>254.2</v>
      </c>
    </row>
    <row r="61" spans="1:5" ht="37.5">
      <c r="A61" s="41" t="s">
        <v>55</v>
      </c>
      <c r="B61" s="19" t="s">
        <v>71</v>
      </c>
      <c r="C61" s="42">
        <v>2000006050</v>
      </c>
      <c r="D61" s="42">
        <v>200</v>
      </c>
      <c r="E61" s="90">
        <v>501.3</v>
      </c>
    </row>
    <row r="62" spans="1:5" ht="18.75">
      <c r="A62" s="41" t="s">
        <v>56</v>
      </c>
      <c r="B62" s="19" t="s">
        <v>71</v>
      </c>
      <c r="C62" s="42">
        <v>2000006050</v>
      </c>
      <c r="D62" s="42">
        <v>800</v>
      </c>
      <c r="E62" s="90">
        <v>3</v>
      </c>
    </row>
    <row r="63" spans="1:5" ht="18.75">
      <c r="A63" s="41" t="s">
        <v>230</v>
      </c>
      <c r="B63" s="19" t="s">
        <v>71</v>
      </c>
      <c r="C63" s="42">
        <v>2000006400</v>
      </c>
      <c r="D63" s="42"/>
      <c r="E63" s="21">
        <f>E64</f>
        <v>10</v>
      </c>
    </row>
    <row r="64" spans="1:5" s="47" customFormat="1" ht="37.5">
      <c r="A64" s="41" t="s">
        <v>55</v>
      </c>
      <c r="B64" s="19" t="s">
        <v>71</v>
      </c>
      <c r="C64" s="42">
        <v>2000006400</v>
      </c>
      <c r="D64" s="42">
        <v>200</v>
      </c>
      <c r="E64" s="90">
        <v>10</v>
      </c>
    </row>
    <row r="65" spans="1:5" s="89" customFormat="1" ht="37.5">
      <c r="A65" s="94" t="s">
        <v>142</v>
      </c>
      <c r="B65" s="17" t="s">
        <v>143</v>
      </c>
      <c r="C65" s="18"/>
      <c r="D65" s="18"/>
      <c r="E65" s="26">
        <f>E68</f>
        <v>500</v>
      </c>
    </row>
    <row r="66" spans="1:5" s="89" customFormat="1" ht="112.5">
      <c r="A66" s="91" t="s">
        <v>257</v>
      </c>
      <c r="B66" s="19" t="s">
        <v>143</v>
      </c>
      <c r="C66" s="42">
        <v>2000000000</v>
      </c>
      <c r="D66" s="18"/>
      <c r="E66" s="21">
        <f>E67</f>
        <v>500</v>
      </c>
    </row>
    <row r="67" spans="1:5" s="47" customFormat="1" ht="150">
      <c r="A67" s="41" t="s">
        <v>231</v>
      </c>
      <c r="B67" s="19" t="s">
        <v>143</v>
      </c>
      <c r="C67" s="42">
        <v>2000074040</v>
      </c>
      <c r="D67" s="42"/>
      <c r="E67" s="21">
        <f>E68</f>
        <v>500</v>
      </c>
    </row>
    <row r="68" spans="1:5" s="47" customFormat="1" ht="37.5">
      <c r="A68" s="41" t="s">
        <v>55</v>
      </c>
      <c r="B68" s="19" t="s">
        <v>143</v>
      </c>
      <c r="C68" s="42">
        <v>2000074040</v>
      </c>
      <c r="D68" s="42">
        <v>200</v>
      </c>
      <c r="E68" s="90">
        <v>500</v>
      </c>
    </row>
    <row r="69" spans="1:5" s="89" customFormat="1" ht="18.75">
      <c r="A69" s="43" t="s">
        <v>222</v>
      </c>
      <c r="B69" s="17" t="s">
        <v>221</v>
      </c>
      <c r="C69" s="18"/>
      <c r="D69" s="18"/>
      <c r="E69" s="26">
        <f>E70</f>
        <v>93.8</v>
      </c>
    </row>
    <row r="70" spans="1:5" s="47" customFormat="1" ht="37.5">
      <c r="A70" s="41" t="s">
        <v>224</v>
      </c>
      <c r="B70" s="19" t="s">
        <v>223</v>
      </c>
      <c r="C70" s="42"/>
      <c r="D70" s="42"/>
      <c r="E70" s="21">
        <f>E71</f>
        <v>93.8</v>
      </c>
    </row>
    <row r="71" spans="1:5" s="47" customFormat="1" ht="112.5">
      <c r="A71" s="91" t="s">
        <v>257</v>
      </c>
      <c r="B71" s="19" t="s">
        <v>223</v>
      </c>
      <c r="C71" s="42">
        <v>2000000000</v>
      </c>
      <c r="D71" s="42"/>
      <c r="E71" s="21">
        <f>E72</f>
        <v>93.8</v>
      </c>
    </row>
    <row r="72" spans="1:5" s="47" customFormat="1" ht="37.5">
      <c r="A72" s="41" t="s">
        <v>232</v>
      </c>
      <c r="B72" s="19" t="s">
        <v>223</v>
      </c>
      <c r="C72" s="42">
        <v>2000041200</v>
      </c>
      <c r="D72" s="42"/>
      <c r="E72" s="21">
        <f>E73</f>
        <v>93.8</v>
      </c>
    </row>
    <row r="73" spans="1:5" s="47" customFormat="1" ht="37.5">
      <c r="A73" s="41" t="s">
        <v>55</v>
      </c>
      <c r="B73" s="19" t="s">
        <v>223</v>
      </c>
      <c r="C73" s="42">
        <v>2000041200</v>
      </c>
      <c r="D73" s="42">
        <v>200</v>
      </c>
      <c r="E73" s="90">
        <v>93.8</v>
      </c>
    </row>
    <row r="74" spans="1:5" s="37" customFormat="1" ht="18.75">
      <c r="A74" s="33" t="s">
        <v>149</v>
      </c>
      <c r="B74" s="36">
        <v>1000</v>
      </c>
      <c r="C74" s="36"/>
      <c r="D74" s="36"/>
      <c r="E74" s="51">
        <f>E75</f>
        <v>98</v>
      </c>
    </row>
    <row r="75" spans="1:5" s="37" customFormat="1" ht="18.75">
      <c r="A75" s="33" t="s">
        <v>152</v>
      </c>
      <c r="B75" s="36" t="s">
        <v>150</v>
      </c>
      <c r="C75" s="36"/>
      <c r="D75" s="36"/>
      <c r="E75" s="51">
        <f>E76</f>
        <v>98</v>
      </c>
    </row>
    <row r="76" spans="1:5" s="37" customFormat="1" ht="80.25" customHeight="1">
      <c r="A76" s="92" t="s">
        <v>258</v>
      </c>
      <c r="B76" s="35" t="s">
        <v>150</v>
      </c>
      <c r="C76" s="35" t="s">
        <v>151</v>
      </c>
      <c r="D76" s="35"/>
      <c r="E76" s="52">
        <f>E77</f>
        <v>98</v>
      </c>
    </row>
    <row r="77" spans="1:5" s="37" customFormat="1" ht="37.5">
      <c r="A77" s="38" t="s">
        <v>235</v>
      </c>
      <c r="B77" s="35">
        <v>1001</v>
      </c>
      <c r="C77" s="35" t="s">
        <v>233</v>
      </c>
      <c r="D77" s="35"/>
      <c r="E77" s="52">
        <f>E78</f>
        <v>98</v>
      </c>
    </row>
    <row r="78" spans="1:5" s="37" customFormat="1" ht="18.75">
      <c r="A78" s="38" t="s">
        <v>236</v>
      </c>
      <c r="B78" s="35">
        <v>1001</v>
      </c>
      <c r="C78" s="35" t="s">
        <v>233</v>
      </c>
      <c r="D78" s="35" t="s">
        <v>234</v>
      </c>
      <c r="E78" s="93">
        <v>98</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rgb="FF0000FF"/>
    <pageSetUpPr fitToPage="1"/>
  </sheetPr>
  <dimension ref="A1:F82"/>
  <sheetViews>
    <sheetView zoomScale="70" zoomScaleNormal="70" zoomScalePageLayoutView="0" workbookViewId="0" topLeftCell="A1">
      <selection activeCell="F30" sqref="F30:F35"/>
    </sheetView>
  </sheetViews>
  <sheetFormatPr defaultColWidth="9.140625" defaultRowHeight="15"/>
  <cols>
    <col min="1" max="1" width="55.7109375" style="28" customWidth="1"/>
    <col min="2" max="2" width="12.00390625" style="23" customWidth="1"/>
    <col min="3" max="3" width="17.8515625" style="23" customWidth="1"/>
    <col min="4" max="4" width="8.28125" style="23" customWidth="1"/>
    <col min="5" max="5" width="11.7109375" style="23" customWidth="1"/>
    <col min="6" max="6" width="11.421875" style="23" customWidth="1"/>
    <col min="7" max="16384" width="9.140625" style="23" customWidth="1"/>
  </cols>
  <sheetData>
    <row r="1" spans="1:6" s="3" customFormat="1" ht="18.75">
      <c r="A1" s="135" t="s">
        <v>46</v>
      </c>
      <c r="B1" s="135"/>
      <c r="C1" s="135"/>
      <c r="D1" s="135"/>
      <c r="E1" s="135"/>
      <c r="F1" s="135"/>
    </row>
    <row r="2" spans="1:6" s="3" customFormat="1" ht="18.75" customHeight="1">
      <c r="A2" s="135" t="s">
        <v>251</v>
      </c>
      <c r="B2" s="135"/>
      <c r="C2" s="135"/>
      <c r="D2" s="135"/>
      <c r="E2" s="135"/>
      <c r="F2" s="135"/>
    </row>
    <row r="3" spans="1:6" s="3" customFormat="1" ht="18.75" customHeight="1">
      <c r="A3" s="135" t="s">
        <v>1</v>
      </c>
      <c r="B3" s="135"/>
      <c r="C3" s="135"/>
      <c r="D3" s="135"/>
      <c r="E3" s="135"/>
      <c r="F3" s="135"/>
    </row>
    <row r="4" spans="1:6" s="3" customFormat="1" ht="18.75">
      <c r="A4" s="136" t="str">
        <f>'Прил.5 по разд.'!A4:E4</f>
        <v>от 25 декабря 2020 года № 87 </v>
      </c>
      <c r="B4" s="136"/>
      <c r="C4" s="136"/>
      <c r="D4" s="136"/>
      <c r="E4" s="136"/>
      <c r="F4" s="136"/>
    </row>
    <row r="5" spans="1:6" s="3" customFormat="1" ht="18.75" customHeight="1">
      <c r="A5" s="135" t="s">
        <v>252</v>
      </c>
      <c r="B5" s="135"/>
      <c r="C5" s="135"/>
      <c r="D5" s="135"/>
      <c r="E5" s="135"/>
      <c r="F5" s="135"/>
    </row>
    <row r="6" spans="1:6" s="3" customFormat="1" ht="18.75" customHeight="1">
      <c r="A6" s="135" t="s">
        <v>1</v>
      </c>
      <c r="B6" s="135"/>
      <c r="C6" s="135"/>
      <c r="D6" s="135"/>
      <c r="E6" s="135"/>
      <c r="F6" s="135"/>
    </row>
    <row r="7" spans="1:6" s="3" customFormat="1" ht="18.75" customHeight="1">
      <c r="A7" s="135" t="str">
        <f>'Прил.5 по разд.'!A7:E7</f>
        <v>на 2021 год и плановый период 2022 и 2023 годов»</v>
      </c>
      <c r="B7" s="135"/>
      <c r="C7" s="135"/>
      <c r="D7" s="135"/>
      <c r="E7" s="135"/>
      <c r="F7" s="135"/>
    </row>
    <row r="8" spans="1:5" ht="18.75">
      <c r="A8" s="137"/>
      <c r="B8" s="137"/>
      <c r="C8" s="137"/>
      <c r="D8" s="137"/>
      <c r="E8" s="137"/>
    </row>
    <row r="9" spans="1:6" ht="100.5" customHeight="1">
      <c r="A9" s="138" t="s">
        <v>259</v>
      </c>
      <c r="B9" s="138"/>
      <c r="C9" s="138"/>
      <c r="D9" s="138"/>
      <c r="E9" s="138"/>
      <c r="F9" s="138"/>
    </row>
    <row r="10" spans="1:6" s="28" customFormat="1" ht="18.75">
      <c r="A10" s="143"/>
      <c r="B10" s="143"/>
      <c r="C10" s="143"/>
      <c r="D10" s="143"/>
      <c r="E10" s="143"/>
      <c r="F10" s="143"/>
    </row>
    <row r="11" spans="1:6" s="28" customFormat="1" ht="45.75" customHeight="1">
      <c r="A11" s="141" t="s">
        <v>47</v>
      </c>
      <c r="B11" s="141" t="s">
        <v>48</v>
      </c>
      <c r="C11" s="141" t="s">
        <v>49</v>
      </c>
      <c r="D11" s="141" t="s">
        <v>50</v>
      </c>
      <c r="E11" s="140" t="s">
        <v>77</v>
      </c>
      <c r="F11" s="140"/>
    </row>
    <row r="12" spans="1:6" s="28" customFormat="1" ht="18.75">
      <c r="A12" s="142"/>
      <c r="B12" s="142"/>
      <c r="C12" s="142"/>
      <c r="D12" s="142"/>
      <c r="E12" s="11" t="s">
        <v>167</v>
      </c>
      <c r="F12" s="32" t="s">
        <v>217</v>
      </c>
    </row>
    <row r="13" spans="1:6" s="28" customFormat="1" ht="18.75">
      <c r="A13" s="29">
        <v>1</v>
      </c>
      <c r="B13" s="29">
        <v>2</v>
      </c>
      <c r="C13" s="29">
        <v>3</v>
      </c>
      <c r="D13" s="29">
        <v>4</v>
      </c>
      <c r="E13" s="29">
        <v>5</v>
      </c>
      <c r="F13" s="29">
        <v>6</v>
      </c>
    </row>
    <row r="14" spans="1:6" ht="18.75">
      <c r="A14" s="43" t="s">
        <v>16</v>
      </c>
      <c r="B14" s="17"/>
      <c r="C14" s="18"/>
      <c r="D14" s="18"/>
      <c r="E14" s="20">
        <f>E15+E36+E42+E48++E53+E70+E75+E80</f>
        <v>5908.2</v>
      </c>
      <c r="F14" s="20">
        <f>F15+F36+F42+F48++F53+F70+F75+F80</f>
        <v>5910.3</v>
      </c>
    </row>
    <row r="15" spans="1:6" s="25" customFormat="1" ht="24" customHeight="1">
      <c r="A15" s="43" t="s">
        <v>51</v>
      </c>
      <c r="B15" s="17" t="s">
        <v>52</v>
      </c>
      <c r="C15" s="18"/>
      <c r="D15" s="18"/>
      <c r="E15" s="20">
        <f>E16+E20+E26+E30</f>
        <v>4213.2</v>
      </c>
      <c r="F15" s="20">
        <f>F16+F20+F26+F30</f>
        <v>4213.2</v>
      </c>
    </row>
    <row r="16" spans="1:6" s="25" customFormat="1" ht="59.25" customHeight="1">
      <c r="A16" s="43" t="s">
        <v>135</v>
      </c>
      <c r="B16" s="17" t="s">
        <v>129</v>
      </c>
      <c r="C16" s="18"/>
      <c r="D16" s="18"/>
      <c r="E16" s="26">
        <f aca="true" t="shared" si="0" ref="E16:F18">E17</f>
        <v>730.6</v>
      </c>
      <c r="F16" s="26">
        <f t="shared" si="0"/>
        <v>730.6</v>
      </c>
    </row>
    <row r="17" spans="1:6" ht="70.5" customHeight="1">
      <c r="A17" s="91" t="s">
        <v>254</v>
      </c>
      <c r="B17" s="19" t="s">
        <v>129</v>
      </c>
      <c r="C17" s="19" t="s">
        <v>139</v>
      </c>
      <c r="D17" s="42"/>
      <c r="E17" s="21">
        <f t="shared" si="0"/>
        <v>730.6</v>
      </c>
      <c r="F17" s="21">
        <f t="shared" si="0"/>
        <v>730.6</v>
      </c>
    </row>
    <row r="18" spans="1:6" ht="18.75">
      <c r="A18" s="41" t="s">
        <v>134</v>
      </c>
      <c r="B18" s="19" t="s">
        <v>129</v>
      </c>
      <c r="C18" s="19" t="s">
        <v>140</v>
      </c>
      <c r="D18" s="42"/>
      <c r="E18" s="21">
        <f t="shared" si="0"/>
        <v>730.6</v>
      </c>
      <c r="F18" s="21">
        <f t="shared" si="0"/>
        <v>730.6</v>
      </c>
    </row>
    <row r="19" spans="1:6" ht="93.75" customHeight="1">
      <c r="A19" s="41" t="s">
        <v>54</v>
      </c>
      <c r="B19" s="19" t="s">
        <v>129</v>
      </c>
      <c r="C19" s="19" t="s">
        <v>140</v>
      </c>
      <c r="D19" s="42">
        <v>100</v>
      </c>
      <c r="E19" s="90">
        <v>730.6</v>
      </c>
      <c r="F19" s="90">
        <v>730.6</v>
      </c>
    </row>
    <row r="20" spans="1:6" s="25" customFormat="1" ht="77.25" customHeight="1">
      <c r="A20" s="43" t="s">
        <v>57</v>
      </c>
      <c r="B20" s="17" t="s">
        <v>58</v>
      </c>
      <c r="C20" s="18"/>
      <c r="D20" s="18"/>
      <c r="E20" s="26">
        <f>E21</f>
        <v>2168.9</v>
      </c>
      <c r="F20" s="26">
        <f>F21</f>
        <v>2168.9</v>
      </c>
    </row>
    <row r="21" spans="1:6" ht="87.75" customHeight="1">
      <c r="A21" s="91" t="s">
        <v>254</v>
      </c>
      <c r="B21" s="19" t="s">
        <v>58</v>
      </c>
      <c r="C21" s="19" t="s">
        <v>139</v>
      </c>
      <c r="D21" s="42"/>
      <c r="E21" s="21">
        <f>E22</f>
        <v>2168.9</v>
      </c>
      <c r="F21" s="21">
        <f>F22</f>
        <v>2168.9</v>
      </c>
    </row>
    <row r="22" spans="1:6" ht="37.5">
      <c r="A22" s="41" t="s">
        <v>53</v>
      </c>
      <c r="B22" s="19" t="s">
        <v>58</v>
      </c>
      <c r="C22" s="19" t="s">
        <v>141</v>
      </c>
      <c r="D22" s="42"/>
      <c r="E22" s="21">
        <f>E23+E24+E25</f>
        <v>2168.9</v>
      </c>
      <c r="F22" s="21">
        <f>F23+F24+F25</f>
        <v>2168.9</v>
      </c>
    </row>
    <row r="23" spans="1:6" ht="90" customHeight="1">
      <c r="A23" s="41" t="s">
        <v>54</v>
      </c>
      <c r="B23" s="19" t="s">
        <v>58</v>
      </c>
      <c r="C23" s="19" t="s">
        <v>141</v>
      </c>
      <c r="D23" s="42">
        <v>100</v>
      </c>
      <c r="E23" s="90">
        <v>1123.4</v>
      </c>
      <c r="F23" s="90">
        <v>1123.4</v>
      </c>
    </row>
    <row r="24" spans="1:6" ht="56.25">
      <c r="A24" s="41" t="s">
        <v>225</v>
      </c>
      <c r="B24" s="19" t="s">
        <v>58</v>
      </c>
      <c r="C24" s="19" t="s">
        <v>141</v>
      </c>
      <c r="D24" s="42">
        <v>200</v>
      </c>
      <c r="E24" s="90">
        <v>905.7</v>
      </c>
      <c r="F24" s="90">
        <v>905.7</v>
      </c>
    </row>
    <row r="25" spans="1:6" ht="18.75">
      <c r="A25" s="41" t="s">
        <v>56</v>
      </c>
      <c r="B25" s="19" t="s">
        <v>58</v>
      </c>
      <c r="C25" s="19" t="s">
        <v>141</v>
      </c>
      <c r="D25" s="42">
        <v>800</v>
      </c>
      <c r="E25" s="90">
        <v>139.8</v>
      </c>
      <c r="F25" s="90">
        <v>139.8</v>
      </c>
    </row>
    <row r="26" spans="1:6" s="25" customFormat="1" ht="18.75">
      <c r="A26" s="43" t="s">
        <v>59</v>
      </c>
      <c r="B26" s="17" t="s">
        <v>60</v>
      </c>
      <c r="C26" s="18"/>
      <c r="D26" s="18"/>
      <c r="E26" s="26">
        <f aca="true" t="shared" si="1" ref="E26:F28">E27</f>
        <v>1</v>
      </c>
      <c r="F26" s="26">
        <f t="shared" si="1"/>
        <v>1</v>
      </c>
    </row>
    <row r="27" spans="1:6" ht="112.5">
      <c r="A27" s="91" t="s">
        <v>254</v>
      </c>
      <c r="B27" s="19" t="s">
        <v>60</v>
      </c>
      <c r="C27" s="19" t="s">
        <v>139</v>
      </c>
      <c r="D27" s="42"/>
      <c r="E27" s="21">
        <f t="shared" si="1"/>
        <v>1</v>
      </c>
      <c r="F27" s="21">
        <f t="shared" si="1"/>
        <v>1</v>
      </c>
    </row>
    <row r="28" spans="1:6" ht="18.75">
      <c r="A28" s="41" t="s">
        <v>62</v>
      </c>
      <c r="B28" s="19" t="s">
        <v>60</v>
      </c>
      <c r="C28" s="19" t="s">
        <v>226</v>
      </c>
      <c r="D28" s="42"/>
      <c r="E28" s="21">
        <f t="shared" si="1"/>
        <v>1</v>
      </c>
      <c r="F28" s="21">
        <f t="shared" si="1"/>
        <v>1</v>
      </c>
    </row>
    <row r="29" spans="1:6" ht="18.75">
      <c r="A29" s="41" t="s">
        <v>56</v>
      </c>
      <c r="B29" s="19" t="s">
        <v>60</v>
      </c>
      <c r="C29" s="19" t="s">
        <v>226</v>
      </c>
      <c r="D29" s="42">
        <v>800</v>
      </c>
      <c r="E29" s="90">
        <v>1</v>
      </c>
      <c r="F29" s="90">
        <v>1</v>
      </c>
    </row>
    <row r="30" spans="1:6" s="25" customFormat="1" ht="18.75">
      <c r="A30" s="43" t="s">
        <v>218</v>
      </c>
      <c r="B30" s="17" t="s">
        <v>144</v>
      </c>
      <c r="C30" s="18"/>
      <c r="D30" s="18"/>
      <c r="E30" s="26">
        <f>E31</f>
        <v>1312.6999999999998</v>
      </c>
      <c r="F30" s="26">
        <f>F31</f>
        <v>1312.6999999999998</v>
      </c>
    </row>
    <row r="31" spans="1:6" s="25" customFormat="1" ht="93.75">
      <c r="A31" s="91" t="s">
        <v>255</v>
      </c>
      <c r="B31" s="19" t="s">
        <v>144</v>
      </c>
      <c r="C31" s="42">
        <v>1200000000</v>
      </c>
      <c r="D31" s="18"/>
      <c r="E31" s="26">
        <f>E32+E34</f>
        <v>1312.6999999999998</v>
      </c>
      <c r="F31" s="26">
        <f>F32+F34</f>
        <v>1312.6999999999998</v>
      </c>
    </row>
    <row r="32" spans="1:6" ht="18.75">
      <c r="A32" s="41" t="s">
        <v>227</v>
      </c>
      <c r="B32" s="19" t="s">
        <v>144</v>
      </c>
      <c r="C32" s="42">
        <v>1200092360</v>
      </c>
      <c r="D32" s="42"/>
      <c r="E32" s="21">
        <f>SUM(E33:E33)</f>
        <v>323.4</v>
      </c>
      <c r="F32" s="21">
        <f>SUM(F33:F33)</f>
        <v>323.4</v>
      </c>
    </row>
    <row r="33" spans="1:6" ht="18.75">
      <c r="A33" s="41" t="s">
        <v>56</v>
      </c>
      <c r="B33" s="19" t="s">
        <v>144</v>
      </c>
      <c r="C33" s="42">
        <v>1200092360</v>
      </c>
      <c r="D33" s="42">
        <v>800</v>
      </c>
      <c r="E33" s="90">
        <v>323.4</v>
      </c>
      <c r="F33" s="90">
        <v>323.4</v>
      </c>
    </row>
    <row r="34" spans="1:6" ht="37.5">
      <c r="A34" s="41" t="s">
        <v>265</v>
      </c>
      <c r="B34" s="19" t="s">
        <v>144</v>
      </c>
      <c r="C34" s="42">
        <v>1200009040</v>
      </c>
      <c r="D34" s="42"/>
      <c r="E34" s="21">
        <f>E35</f>
        <v>989.3</v>
      </c>
      <c r="F34" s="21">
        <f>F35</f>
        <v>989.3</v>
      </c>
    </row>
    <row r="35" spans="1:6" ht="56.25">
      <c r="A35" s="41" t="s">
        <v>225</v>
      </c>
      <c r="B35" s="19" t="s">
        <v>144</v>
      </c>
      <c r="C35" s="42">
        <v>1200009040</v>
      </c>
      <c r="D35" s="42">
        <v>200</v>
      </c>
      <c r="E35" s="90">
        <v>989.3</v>
      </c>
      <c r="F35" s="90">
        <v>989.3</v>
      </c>
    </row>
    <row r="36" spans="1:6" s="25" customFormat="1" ht="18.75">
      <c r="A36" s="43" t="s">
        <v>124</v>
      </c>
      <c r="B36" s="17" t="s">
        <v>130</v>
      </c>
      <c r="C36" s="18"/>
      <c r="D36" s="18"/>
      <c r="E36" s="26">
        <f aca="true" t="shared" si="2" ref="E36:F38">E37</f>
        <v>88.5</v>
      </c>
      <c r="F36" s="26">
        <f t="shared" si="2"/>
        <v>88.5</v>
      </c>
    </row>
    <row r="37" spans="1:6" s="25" customFormat="1" ht="37.5">
      <c r="A37" s="43" t="s">
        <v>125</v>
      </c>
      <c r="B37" s="17" t="s">
        <v>131</v>
      </c>
      <c r="C37" s="18"/>
      <c r="D37" s="18"/>
      <c r="E37" s="26">
        <f t="shared" si="2"/>
        <v>88.5</v>
      </c>
      <c r="F37" s="26">
        <f t="shared" si="2"/>
        <v>88.5</v>
      </c>
    </row>
    <row r="38" spans="1:6" ht="18.75">
      <c r="A38" s="91" t="s">
        <v>61</v>
      </c>
      <c r="B38" s="19" t="s">
        <v>131</v>
      </c>
      <c r="C38" s="42">
        <v>9900000000</v>
      </c>
      <c r="D38" s="42"/>
      <c r="E38" s="21">
        <f t="shared" si="2"/>
        <v>88.5</v>
      </c>
      <c r="F38" s="21">
        <f t="shared" si="2"/>
        <v>88.5</v>
      </c>
    </row>
    <row r="39" spans="1:6" ht="56.25">
      <c r="A39" s="41" t="s">
        <v>228</v>
      </c>
      <c r="B39" s="19" t="s">
        <v>131</v>
      </c>
      <c r="C39" s="42">
        <v>9900051180</v>
      </c>
      <c r="D39" s="42"/>
      <c r="E39" s="21">
        <f>E40+E41</f>
        <v>88.5</v>
      </c>
      <c r="F39" s="21">
        <f>F40+F41</f>
        <v>88.5</v>
      </c>
    </row>
    <row r="40" spans="1:6" ht="92.25" customHeight="1">
      <c r="A40" s="41" t="s">
        <v>54</v>
      </c>
      <c r="B40" s="19" t="s">
        <v>131</v>
      </c>
      <c r="C40" s="42">
        <v>9900051180</v>
      </c>
      <c r="D40" s="42">
        <v>100</v>
      </c>
      <c r="E40" s="90">
        <v>85.5</v>
      </c>
      <c r="F40" s="90">
        <v>85.5</v>
      </c>
    </row>
    <row r="41" spans="1:6" ht="37.5">
      <c r="A41" s="41" t="s">
        <v>55</v>
      </c>
      <c r="B41" s="19" t="s">
        <v>131</v>
      </c>
      <c r="C41" s="42">
        <v>9900051180</v>
      </c>
      <c r="D41" s="42">
        <v>200</v>
      </c>
      <c r="E41" s="90">
        <v>3</v>
      </c>
      <c r="F41" s="90">
        <v>3</v>
      </c>
    </row>
    <row r="42" spans="1:6" s="25" customFormat="1" ht="42.75" customHeight="1">
      <c r="A42" s="43" t="s">
        <v>219</v>
      </c>
      <c r="B42" s="17" t="s">
        <v>133</v>
      </c>
      <c r="C42" s="18"/>
      <c r="D42" s="18"/>
      <c r="E42" s="26">
        <f aca="true" t="shared" si="3" ref="E42:F44">E43</f>
        <v>244.2</v>
      </c>
      <c r="F42" s="26">
        <f t="shared" si="3"/>
        <v>244.2</v>
      </c>
    </row>
    <row r="43" spans="1:6" ht="18.75">
      <c r="A43" s="41" t="s">
        <v>126</v>
      </c>
      <c r="B43" s="19" t="s">
        <v>132</v>
      </c>
      <c r="C43" s="42"/>
      <c r="D43" s="42"/>
      <c r="E43" s="21">
        <f t="shared" si="3"/>
        <v>244.2</v>
      </c>
      <c r="F43" s="21">
        <f t="shared" si="3"/>
        <v>244.2</v>
      </c>
    </row>
    <row r="44" spans="1:6" ht="72.75" customHeight="1">
      <c r="A44" s="91" t="s">
        <v>256</v>
      </c>
      <c r="B44" s="19" t="s">
        <v>132</v>
      </c>
      <c r="C44" s="42">
        <v>1600000000</v>
      </c>
      <c r="D44" s="42"/>
      <c r="E44" s="21">
        <f t="shared" si="3"/>
        <v>244.2</v>
      </c>
      <c r="F44" s="21">
        <f t="shared" si="3"/>
        <v>244.2</v>
      </c>
    </row>
    <row r="45" spans="1:6" ht="36.75" customHeight="1">
      <c r="A45" s="41" t="s">
        <v>127</v>
      </c>
      <c r="B45" s="19" t="s">
        <v>132</v>
      </c>
      <c r="C45" s="42">
        <v>1600024300</v>
      </c>
      <c r="D45" s="42"/>
      <c r="E45" s="21">
        <f>SUM(E46:E47)</f>
        <v>244.2</v>
      </c>
      <c r="F45" s="21">
        <f>SUM(F46:F47)</f>
        <v>244.2</v>
      </c>
    </row>
    <row r="46" spans="1:6" ht="95.25" customHeight="1">
      <c r="A46" s="41" t="s">
        <v>54</v>
      </c>
      <c r="B46" s="19" t="s">
        <v>132</v>
      </c>
      <c r="C46" s="42">
        <v>1600024300</v>
      </c>
      <c r="D46" s="42">
        <v>100</v>
      </c>
      <c r="E46" s="90">
        <v>139.2</v>
      </c>
      <c r="F46" s="90">
        <v>139.2</v>
      </c>
    </row>
    <row r="47" spans="1:6" ht="37.5">
      <c r="A47" s="41" t="s">
        <v>55</v>
      </c>
      <c r="B47" s="19" t="s">
        <v>132</v>
      </c>
      <c r="C47" s="42">
        <v>1600024300</v>
      </c>
      <c r="D47" s="42">
        <v>200</v>
      </c>
      <c r="E47" s="90">
        <v>105</v>
      </c>
      <c r="F47" s="90">
        <v>105</v>
      </c>
    </row>
    <row r="48" spans="1:6" s="25" customFormat="1" ht="18.75">
      <c r="A48" s="43" t="s">
        <v>63</v>
      </c>
      <c r="B48" s="17" t="s">
        <v>64</v>
      </c>
      <c r="C48" s="18"/>
      <c r="D48" s="18"/>
      <c r="E48" s="26">
        <f aca="true" t="shared" si="4" ref="E48:F51">E49</f>
        <v>400</v>
      </c>
      <c r="F48" s="26">
        <f t="shared" si="4"/>
        <v>400</v>
      </c>
    </row>
    <row r="49" spans="1:6" s="25" customFormat="1" ht="18.75">
      <c r="A49" s="43" t="s">
        <v>220</v>
      </c>
      <c r="B49" s="17" t="s">
        <v>65</v>
      </c>
      <c r="C49" s="18"/>
      <c r="D49" s="18"/>
      <c r="E49" s="26">
        <f t="shared" si="4"/>
        <v>400</v>
      </c>
      <c r="F49" s="26">
        <f t="shared" si="4"/>
        <v>400</v>
      </c>
    </row>
    <row r="50" spans="1:6" ht="60" customHeight="1">
      <c r="A50" s="92" t="s">
        <v>148</v>
      </c>
      <c r="B50" s="19" t="s">
        <v>65</v>
      </c>
      <c r="C50" s="42">
        <v>2100000000</v>
      </c>
      <c r="D50" s="42"/>
      <c r="E50" s="21">
        <f t="shared" si="4"/>
        <v>400</v>
      </c>
      <c r="F50" s="21">
        <f t="shared" si="4"/>
        <v>400</v>
      </c>
    </row>
    <row r="51" spans="1:6" ht="18.75">
      <c r="A51" s="41" t="s">
        <v>128</v>
      </c>
      <c r="B51" s="19" t="s">
        <v>65</v>
      </c>
      <c r="C51" s="42">
        <v>2100003150</v>
      </c>
      <c r="D51" s="42"/>
      <c r="E51" s="21">
        <f t="shared" si="4"/>
        <v>400</v>
      </c>
      <c r="F51" s="21">
        <f t="shared" si="4"/>
        <v>400</v>
      </c>
    </row>
    <row r="52" spans="1:6" ht="37.5">
      <c r="A52" s="41" t="s">
        <v>55</v>
      </c>
      <c r="B52" s="19" t="s">
        <v>65</v>
      </c>
      <c r="C52" s="42">
        <v>2100003150</v>
      </c>
      <c r="D52" s="42">
        <v>200</v>
      </c>
      <c r="E52" s="90">
        <v>400</v>
      </c>
      <c r="F52" s="90">
        <v>400</v>
      </c>
    </row>
    <row r="53" spans="1:6" s="25" customFormat="1" ht="18" customHeight="1">
      <c r="A53" s="43" t="s">
        <v>66</v>
      </c>
      <c r="B53" s="17" t="s">
        <v>67</v>
      </c>
      <c r="C53" s="18"/>
      <c r="D53" s="18"/>
      <c r="E53" s="26">
        <f>E54+E58+E66</f>
        <v>625</v>
      </c>
      <c r="F53" s="26">
        <f>F54+F58+F66</f>
        <v>605.3</v>
      </c>
    </row>
    <row r="54" spans="1:6" s="25" customFormat="1" ht="18" customHeight="1">
      <c r="A54" s="43" t="s">
        <v>68</v>
      </c>
      <c r="B54" s="17" t="s">
        <v>69</v>
      </c>
      <c r="C54" s="18"/>
      <c r="D54" s="18"/>
      <c r="E54" s="26">
        <f aca="true" t="shared" si="5" ref="E54:F56">E55</f>
        <v>0</v>
      </c>
      <c r="F54" s="26">
        <f t="shared" si="5"/>
        <v>0</v>
      </c>
    </row>
    <row r="55" spans="1:6" ht="94.5" customHeight="1">
      <c r="A55" s="91" t="s">
        <v>257</v>
      </c>
      <c r="B55" s="19" t="s">
        <v>69</v>
      </c>
      <c r="C55" s="42">
        <v>2000000000</v>
      </c>
      <c r="D55" s="42"/>
      <c r="E55" s="21">
        <f t="shared" si="5"/>
        <v>0</v>
      </c>
      <c r="F55" s="21">
        <f t="shared" si="5"/>
        <v>0</v>
      </c>
    </row>
    <row r="56" spans="1:6" ht="75">
      <c r="A56" s="41" t="s">
        <v>229</v>
      </c>
      <c r="B56" s="19" t="s">
        <v>69</v>
      </c>
      <c r="C56" s="42">
        <v>2000003610</v>
      </c>
      <c r="D56" s="42"/>
      <c r="E56" s="21">
        <f t="shared" si="5"/>
        <v>0</v>
      </c>
      <c r="F56" s="21">
        <f t="shared" si="5"/>
        <v>0</v>
      </c>
    </row>
    <row r="57" spans="1:6" ht="40.5" customHeight="1">
      <c r="A57" s="41" t="s">
        <v>55</v>
      </c>
      <c r="B57" s="19" t="s">
        <v>69</v>
      </c>
      <c r="C57" s="42">
        <v>2000003610</v>
      </c>
      <c r="D57" s="42">
        <v>200</v>
      </c>
      <c r="E57" s="90"/>
      <c r="F57" s="90"/>
    </row>
    <row r="58" spans="1:6" ht="18.75">
      <c r="A58" s="43" t="s">
        <v>70</v>
      </c>
      <c r="B58" s="17" t="s">
        <v>71</v>
      </c>
      <c r="C58" s="42"/>
      <c r="D58" s="42"/>
      <c r="E58" s="26">
        <f>E59</f>
        <v>625</v>
      </c>
      <c r="F58" s="26">
        <f>F59</f>
        <v>605.3</v>
      </c>
    </row>
    <row r="59" spans="1:6" s="47" customFormat="1" ht="112.5">
      <c r="A59" s="91" t="s">
        <v>257</v>
      </c>
      <c r="B59" s="19" t="s">
        <v>71</v>
      </c>
      <c r="C59" s="42">
        <v>2000000000</v>
      </c>
      <c r="D59" s="42"/>
      <c r="E59" s="21">
        <f>E60+E64</f>
        <v>625</v>
      </c>
      <c r="F59" s="21">
        <f>F60+F64</f>
        <v>605.3</v>
      </c>
    </row>
    <row r="60" spans="1:6" ht="37.5">
      <c r="A60" s="41" t="s">
        <v>72</v>
      </c>
      <c r="B60" s="19" t="s">
        <v>71</v>
      </c>
      <c r="C60" s="42">
        <v>2000006050</v>
      </c>
      <c r="D60" s="42"/>
      <c r="E60" s="21">
        <f>SUM(E61:E63)</f>
        <v>623.5</v>
      </c>
      <c r="F60" s="21">
        <f>SUM(F61:F63)</f>
        <v>605.3</v>
      </c>
    </row>
    <row r="61" spans="1:6" s="47" customFormat="1" ht="101.25" customHeight="1">
      <c r="A61" s="41" t="s">
        <v>54</v>
      </c>
      <c r="B61" s="19" t="s">
        <v>71</v>
      </c>
      <c r="C61" s="42">
        <v>2000006050</v>
      </c>
      <c r="D61" s="42">
        <v>100</v>
      </c>
      <c r="E61" s="90">
        <v>254.2</v>
      </c>
      <c r="F61" s="90">
        <v>254.2</v>
      </c>
    </row>
    <row r="62" spans="1:6" ht="37.5">
      <c r="A62" s="41" t="s">
        <v>55</v>
      </c>
      <c r="B62" s="19" t="s">
        <v>71</v>
      </c>
      <c r="C62" s="42">
        <v>2000006050</v>
      </c>
      <c r="D62" s="42">
        <v>200</v>
      </c>
      <c r="E62" s="90">
        <v>366.3</v>
      </c>
      <c r="F62" s="90">
        <v>351.1</v>
      </c>
    </row>
    <row r="63" spans="1:6" ht="18.75">
      <c r="A63" s="41" t="s">
        <v>56</v>
      </c>
      <c r="B63" s="19" t="s">
        <v>71</v>
      </c>
      <c r="C63" s="42">
        <v>2000006050</v>
      </c>
      <c r="D63" s="42">
        <v>800</v>
      </c>
      <c r="E63" s="90">
        <v>3</v>
      </c>
      <c r="F63" s="90"/>
    </row>
    <row r="64" spans="1:6" ht="18.75">
      <c r="A64" s="41" t="s">
        <v>230</v>
      </c>
      <c r="B64" s="19" t="s">
        <v>71</v>
      </c>
      <c r="C64" s="42">
        <v>2000006400</v>
      </c>
      <c r="D64" s="42"/>
      <c r="E64" s="21">
        <f>E65</f>
        <v>1.5</v>
      </c>
      <c r="F64" s="21">
        <f>F65</f>
        <v>0</v>
      </c>
    </row>
    <row r="65" spans="1:6" s="47" customFormat="1" ht="37.5">
      <c r="A65" s="41" t="s">
        <v>55</v>
      </c>
      <c r="B65" s="19" t="s">
        <v>71</v>
      </c>
      <c r="C65" s="42">
        <v>2000006400</v>
      </c>
      <c r="D65" s="42">
        <v>200</v>
      </c>
      <c r="E65" s="90">
        <v>1.5</v>
      </c>
      <c r="F65" s="90"/>
    </row>
    <row r="66" spans="1:6" s="89" customFormat="1" ht="37.5">
      <c r="A66" s="94" t="s">
        <v>142</v>
      </c>
      <c r="B66" s="17" t="s">
        <v>143</v>
      </c>
      <c r="C66" s="18"/>
      <c r="D66" s="18"/>
      <c r="E66" s="26">
        <f>E69</f>
        <v>0</v>
      </c>
      <c r="F66" s="26">
        <f>F69</f>
        <v>0</v>
      </c>
    </row>
    <row r="67" spans="1:6" s="89" customFormat="1" ht="112.5">
      <c r="A67" s="91" t="s">
        <v>257</v>
      </c>
      <c r="B67" s="19" t="s">
        <v>143</v>
      </c>
      <c r="C67" s="42">
        <v>2000000000</v>
      </c>
      <c r="D67" s="18"/>
      <c r="E67" s="21">
        <f>E68</f>
        <v>0</v>
      </c>
      <c r="F67" s="21">
        <f>F68</f>
        <v>0</v>
      </c>
    </row>
    <row r="68" spans="1:6" s="47" customFormat="1" ht="150">
      <c r="A68" s="41" t="s">
        <v>231</v>
      </c>
      <c r="B68" s="19" t="s">
        <v>143</v>
      </c>
      <c r="C68" s="42">
        <v>2000074040</v>
      </c>
      <c r="D68" s="42"/>
      <c r="E68" s="21">
        <f>E69</f>
        <v>0</v>
      </c>
      <c r="F68" s="21">
        <f>F69</f>
        <v>0</v>
      </c>
    </row>
    <row r="69" spans="1:6" s="47" customFormat="1" ht="37.5">
      <c r="A69" s="41" t="s">
        <v>55</v>
      </c>
      <c r="B69" s="19" t="s">
        <v>143</v>
      </c>
      <c r="C69" s="42">
        <v>2000074040</v>
      </c>
      <c r="D69" s="42">
        <v>200</v>
      </c>
      <c r="E69" s="90"/>
      <c r="F69" s="90"/>
    </row>
    <row r="70" spans="1:6" s="89" customFormat="1" ht="18.75">
      <c r="A70" s="43" t="s">
        <v>222</v>
      </c>
      <c r="B70" s="17" t="s">
        <v>221</v>
      </c>
      <c r="C70" s="18"/>
      <c r="D70" s="18"/>
      <c r="E70" s="26">
        <f aca="true" t="shared" si="6" ref="E70:F73">E71</f>
        <v>93.8</v>
      </c>
      <c r="F70" s="26">
        <f t="shared" si="6"/>
        <v>0</v>
      </c>
    </row>
    <row r="71" spans="1:6" s="47" customFormat="1" ht="37.5">
      <c r="A71" s="41" t="s">
        <v>224</v>
      </c>
      <c r="B71" s="19" t="s">
        <v>223</v>
      </c>
      <c r="C71" s="42"/>
      <c r="D71" s="42"/>
      <c r="E71" s="21">
        <f t="shared" si="6"/>
        <v>93.8</v>
      </c>
      <c r="F71" s="21">
        <f t="shared" si="6"/>
        <v>0</v>
      </c>
    </row>
    <row r="72" spans="1:6" s="47" customFormat="1" ht="112.5">
      <c r="A72" s="91" t="s">
        <v>257</v>
      </c>
      <c r="B72" s="19" t="s">
        <v>223</v>
      </c>
      <c r="C72" s="42">
        <v>2000000000</v>
      </c>
      <c r="D72" s="42"/>
      <c r="E72" s="21">
        <f t="shared" si="6"/>
        <v>93.8</v>
      </c>
      <c r="F72" s="21">
        <f t="shared" si="6"/>
        <v>0</v>
      </c>
    </row>
    <row r="73" spans="1:6" s="47" customFormat="1" ht="37.5">
      <c r="A73" s="41" t="s">
        <v>232</v>
      </c>
      <c r="B73" s="19" t="s">
        <v>223</v>
      </c>
      <c r="C73" s="42">
        <v>2000041200</v>
      </c>
      <c r="D73" s="42"/>
      <c r="E73" s="21">
        <f t="shared" si="6"/>
        <v>93.8</v>
      </c>
      <c r="F73" s="21">
        <f t="shared" si="6"/>
        <v>0</v>
      </c>
    </row>
    <row r="74" spans="1:6" s="47" customFormat="1" ht="37.5">
      <c r="A74" s="41" t="s">
        <v>55</v>
      </c>
      <c r="B74" s="19" t="s">
        <v>223</v>
      </c>
      <c r="C74" s="42">
        <v>2000041200</v>
      </c>
      <c r="D74" s="42">
        <v>200</v>
      </c>
      <c r="E74" s="90">
        <v>93.8</v>
      </c>
      <c r="F74" s="90"/>
    </row>
    <row r="75" spans="1:6" s="37" customFormat="1" ht="18.75">
      <c r="A75" s="33" t="s">
        <v>149</v>
      </c>
      <c r="B75" s="36">
        <v>1000</v>
      </c>
      <c r="C75" s="36"/>
      <c r="D75" s="36"/>
      <c r="E75" s="51">
        <f aca="true" t="shared" si="7" ref="E75:F78">E76</f>
        <v>98</v>
      </c>
      <c r="F75" s="51">
        <f t="shared" si="7"/>
        <v>68</v>
      </c>
    </row>
    <row r="76" spans="1:6" s="37" customFormat="1" ht="18.75">
      <c r="A76" s="33" t="s">
        <v>152</v>
      </c>
      <c r="B76" s="36" t="s">
        <v>150</v>
      </c>
      <c r="C76" s="36"/>
      <c r="D76" s="36"/>
      <c r="E76" s="51">
        <f t="shared" si="7"/>
        <v>98</v>
      </c>
      <c r="F76" s="51">
        <f t="shared" si="7"/>
        <v>68</v>
      </c>
    </row>
    <row r="77" spans="1:6" s="37" customFormat="1" ht="80.25" customHeight="1">
      <c r="A77" s="92" t="s">
        <v>258</v>
      </c>
      <c r="B77" s="35" t="s">
        <v>150</v>
      </c>
      <c r="C77" s="35" t="s">
        <v>151</v>
      </c>
      <c r="D77" s="35"/>
      <c r="E77" s="52">
        <f t="shared" si="7"/>
        <v>98</v>
      </c>
      <c r="F77" s="52">
        <f t="shared" si="7"/>
        <v>68</v>
      </c>
    </row>
    <row r="78" spans="1:6" s="37" customFormat="1" ht="37.5">
      <c r="A78" s="38" t="s">
        <v>235</v>
      </c>
      <c r="B78" s="35">
        <v>1001</v>
      </c>
      <c r="C78" s="35" t="s">
        <v>233</v>
      </c>
      <c r="D78" s="35"/>
      <c r="E78" s="52">
        <f t="shared" si="7"/>
        <v>98</v>
      </c>
      <c r="F78" s="52">
        <f t="shared" si="7"/>
        <v>68</v>
      </c>
    </row>
    <row r="79" spans="1:6" s="37" customFormat="1" ht="18.75">
      <c r="A79" s="38" t="s">
        <v>236</v>
      </c>
      <c r="B79" s="35">
        <v>1001</v>
      </c>
      <c r="C79" s="35" t="s">
        <v>233</v>
      </c>
      <c r="D79" s="35" t="s">
        <v>234</v>
      </c>
      <c r="E79" s="93">
        <v>98</v>
      </c>
      <c r="F79" s="93">
        <v>68</v>
      </c>
    </row>
    <row r="80" spans="1:6" s="25" customFormat="1" ht="18.75">
      <c r="A80" s="4" t="s">
        <v>74</v>
      </c>
      <c r="B80" s="96" t="s">
        <v>237</v>
      </c>
      <c r="C80" s="97"/>
      <c r="D80" s="97"/>
      <c r="E80" s="30">
        <f>E81</f>
        <v>145.5</v>
      </c>
      <c r="F80" s="30">
        <f>F81</f>
        <v>291.1</v>
      </c>
    </row>
    <row r="81" spans="1:6" ht="18.75">
      <c r="A81" s="13" t="s">
        <v>74</v>
      </c>
      <c r="B81" s="95" t="s">
        <v>237</v>
      </c>
      <c r="C81" s="24">
        <v>9999999999</v>
      </c>
      <c r="D81" s="24"/>
      <c r="E81" s="31">
        <f>E82</f>
        <v>145.5</v>
      </c>
      <c r="F81" s="31">
        <f>F82</f>
        <v>291.1</v>
      </c>
    </row>
    <row r="82" spans="1:6" ht="18.75">
      <c r="A82" s="13" t="s">
        <v>74</v>
      </c>
      <c r="B82" s="95" t="s">
        <v>237</v>
      </c>
      <c r="C82" s="24">
        <v>9999999999</v>
      </c>
      <c r="D82" s="24">
        <v>999</v>
      </c>
      <c r="E82" s="98">
        <v>145.5</v>
      </c>
      <c r="F82" s="99">
        <v>291.1</v>
      </c>
    </row>
  </sheetData>
  <sheetProtection/>
  <mergeCells count="15">
    <mergeCell ref="D11:D12"/>
    <mergeCell ref="A7:F7"/>
    <mergeCell ref="A8:E8"/>
    <mergeCell ref="A9:F9"/>
    <mergeCell ref="A10:F10"/>
    <mergeCell ref="E11:F11"/>
    <mergeCell ref="A6:F6"/>
    <mergeCell ref="A1:F1"/>
    <mergeCell ref="A2:F2"/>
    <mergeCell ref="A3:F3"/>
    <mergeCell ref="A4:F4"/>
    <mergeCell ref="A5:F5"/>
    <mergeCell ref="A11:A12"/>
    <mergeCell ref="B11:B12"/>
    <mergeCell ref="C11:C12"/>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F55"/>
  <sheetViews>
    <sheetView zoomScale="70" zoomScaleNormal="70" zoomScalePageLayoutView="0" workbookViewId="0" topLeftCell="A1">
      <selection activeCell="B14" sqref="B14:D55"/>
    </sheetView>
  </sheetViews>
  <sheetFormatPr defaultColWidth="9.57421875" defaultRowHeight="15"/>
  <cols>
    <col min="1" max="1" width="55.7109375" style="28" customWidth="1"/>
    <col min="2" max="2" width="18.28125" style="23" customWidth="1"/>
    <col min="3" max="3" width="8.28125" style="23" customWidth="1"/>
    <col min="4" max="4" width="11.7109375" style="23" customWidth="1"/>
    <col min="5" max="251" width="9.140625" style="23" customWidth="1"/>
    <col min="252" max="252" width="55.7109375" style="23" customWidth="1"/>
    <col min="253" max="253" width="12.00390625" style="23" customWidth="1"/>
    <col min="254" max="254" width="8.28125" style="23" customWidth="1"/>
    <col min="255" max="255" width="11.7109375" style="23" customWidth="1"/>
    <col min="256" max="16384" width="9.57421875" style="23" customWidth="1"/>
  </cols>
  <sheetData>
    <row r="1" spans="1:4" s="3" customFormat="1" ht="18.75">
      <c r="A1" s="135" t="s">
        <v>138</v>
      </c>
      <c r="B1" s="135"/>
      <c r="C1" s="135"/>
      <c r="D1" s="135"/>
    </row>
    <row r="2" spans="1:4" s="3" customFormat="1" ht="18.75">
      <c r="A2" s="135" t="s">
        <v>251</v>
      </c>
      <c r="B2" s="135"/>
      <c r="C2" s="135"/>
      <c r="D2" s="135"/>
    </row>
    <row r="3" spans="1:4" s="3" customFormat="1" ht="18.75">
      <c r="A3" s="135" t="s">
        <v>1</v>
      </c>
      <c r="B3" s="135"/>
      <c r="C3" s="135"/>
      <c r="D3" s="135"/>
    </row>
    <row r="4" spans="1:4" s="3" customFormat="1" ht="18.75">
      <c r="A4" s="136" t="str">
        <f>'Прил.6 по разд.'!A4:F4</f>
        <v>от 25 декабря 2020 года № 87 </v>
      </c>
      <c r="B4" s="136"/>
      <c r="C4" s="136"/>
      <c r="D4" s="136"/>
    </row>
    <row r="5" spans="1:4" s="3" customFormat="1" ht="18.75">
      <c r="A5" s="135" t="s">
        <v>252</v>
      </c>
      <c r="B5" s="135"/>
      <c r="C5" s="135"/>
      <c r="D5" s="135"/>
    </row>
    <row r="6" spans="1:4" s="3" customFormat="1" ht="18.75">
      <c r="A6" s="135" t="s">
        <v>1</v>
      </c>
      <c r="B6" s="135"/>
      <c r="C6" s="135"/>
      <c r="D6" s="135"/>
    </row>
    <row r="7" spans="1:4" s="3" customFormat="1" ht="18.75">
      <c r="A7" s="135" t="str">
        <f>'Прил.6 по разд.'!A7:F7</f>
        <v>на 2021 год и плановый период 2022 и 2023 годов»</v>
      </c>
      <c r="B7" s="135"/>
      <c r="C7" s="135"/>
      <c r="D7" s="135"/>
    </row>
    <row r="8" spans="1:4" ht="18.75">
      <c r="A8" s="137"/>
      <c r="B8" s="137"/>
      <c r="C8" s="137"/>
      <c r="D8" s="137"/>
    </row>
    <row r="9" spans="1:4" ht="85.5" customHeight="1">
      <c r="A9" s="138" t="s">
        <v>260</v>
      </c>
      <c r="B9" s="138"/>
      <c r="C9" s="138"/>
      <c r="D9" s="138"/>
    </row>
    <row r="10" spans="1:4" s="28" customFormat="1" ht="18.75">
      <c r="A10" s="143"/>
      <c r="B10" s="143"/>
      <c r="C10" s="143"/>
      <c r="D10" s="143"/>
    </row>
    <row r="11" spans="1:4" s="28" customFormat="1" ht="18.75">
      <c r="A11" s="141" t="s">
        <v>47</v>
      </c>
      <c r="B11" s="141" t="s">
        <v>49</v>
      </c>
      <c r="C11" s="141" t="s">
        <v>50</v>
      </c>
      <c r="D11" s="141" t="s">
        <v>77</v>
      </c>
    </row>
    <row r="12" spans="1:4" s="28" customFormat="1" ht="18.75">
      <c r="A12" s="142"/>
      <c r="B12" s="142"/>
      <c r="C12" s="142"/>
      <c r="D12" s="142"/>
    </row>
    <row r="13" spans="1:4" s="28" customFormat="1" ht="18.75">
      <c r="A13" s="29">
        <v>1</v>
      </c>
      <c r="B13" s="29">
        <v>2</v>
      </c>
      <c r="C13" s="29">
        <v>3</v>
      </c>
      <c r="D13" s="29">
        <v>4</v>
      </c>
    </row>
    <row r="14" spans="1:4" s="28" customFormat="1" ht="18.75">
      <c r="A14" s="43" t="s">
        <v>16</v>
      </c>
      <c r="B14" s="18"/>
      <c r="C14" s="18"/>
      <c r="D14" s="20">
        <f>D15+D18++D27+D32+D36+D49+D52</f>
        <v>6406.2</v>
      </c>
    </row>
    <row r="15" spans="1:4" s="25" customFormat="1" ht="97.5">
      <c r="A15" s="102" t="s">
        <v>258</v>
      </c>
      <c r="B15" s="36" t="s">
        <v>151</v>
      </c>
      <c r="C15" s="36"/>
      <c r="D15" s="51">
        <f>D16</f>
        <v>98</v>
      </c>
    </row>
    <row r="16" spans="1:4" ht="37.5">
      <c r="A16" s="38" t="s">
        <v>235</v>
      </c>
      <c r="B16" s="35" t="s">
        <v>233</v>
      </c>
      <c r="C16" s="35"/>
      <c r="D16" s="52">
        <f>D17</f>
        <v>98</v>
      </c>
    </row>
    <row r="17" spans="1:4" ht="18.75">
      <c r="A17" s="38" t="s">
        <v>236</v>
      </c>
      <c r="B17" s="35" t="s">
        <v>233</v>
      </c>
      <c r="C17" s="35" t="s">
        <v>234</v>
      </c>
      <c r="D17" s="93">
        <v>98</v>
      </c>
    </row>
    <row r="18" spans="1:4" s="2" customFormat="1" ht="87.75" customHeight="1">
      <c r="A18" s="100" t="s">
        <v>254</v>
      </c>
      <c r="B18" s="17" t="s">
        <v>139</v>
      </c>
      <c r="C18" s="18"/>
      <c r="D18" s="26">
        <f>D19+D21+D25</f>
        <v>2900.5</v>
      </c>
    </row>
    <row r="19" spans="1:4" s="25" customFormat="1" ht="18.75">
      <c r="A19" s="41" t="s">
        <v>134</v>
      </c>
      <c r="B19" s="19" t="s">
        <v>140</v>
      </c>
      <c r="C19" s="42"/>
      <c r="D19" s="21">
        <f>D20</f>
        <v>730.6</v>
      </c>
    </row>
    <row r="20" spans="1:4" ht="90" customHeight="1">
      <c r="A20" s="41" t="s">
        <v>54</v>
      </c>
      <c r="B20" s="19" t="s">
        <v>140</v>
      </c>
      <c r="C20" s="42">
        <v>100</v>
      </c>
      <c r="D20" s="90">
        <v>730.6</v>
      </c>
    </row>
    <row r="21" spans="1:4" s="25" customFormat="1" ht="37.5">
      <c r="A21" s="41" t="s">
        <v>53</v>
      </c>
      <c r="B21" s="19" t="s">
        <v>141</v>
      </c>
      <c r="C21" s="42"/>
      <c r="D21" s="21">
        <f>D22+D23+D24</f>
        <v>2168.9</v>
      </c>
    </row>
    <row r="22" spans="1:4" s="25" customFormat="1" ht="112.5">
      <c r="A22" s="41" t="s">
        <v>54</v>
      </c>
      <c r="B22" s="19" t="s">
        <v>141</v>
      </c>
      <c r="C22" s="42">
        <v>100</v>
      </c>
      <c r="D22" s="90">
        <v>1123.4</v>
      </c>
    </row>
    <row r="23" spans="1:4" ht="56.25">
      <c r="A23" s="41" t="s">
        <v>225</v>
      </c>
      <c r="B23" s="19" t="s">
        <v>141</v>
      </c>
      <c r="C23" s="42">
        <v>200</v>
      </c>
      <c r="D23" s="90">
        <v>905.7</v>
      </c>
    </row>
    <row r="24" spans="1:4" s="25" customFormat="1" ht="18.75">
      <c r="A24" s="41" t="s">
        <v>56</v>
      </c>
      <c r="B24" s="19" t="s">
        <v>141</v>
      </c>
      <c r="C24" s="42">
        <v>800</v>
      </c>
      <c r="D24" s="90">
        <v>139.8</v>
      </c>
    </row>
    <row r="25" spans="1:4" ht="18.75">
      <c r="A25" s="41" t="s">
        <v>62</v>
      </c>
      <c r="B25" s="19" t="s">
        <v>226</v>
      </c>
      <c r="C25" s="42"/>
      <c r="D25" s="21">
        <f>D26</f>
        <v>1</v>
      </c>
    </row>
    <row r="26" spans="1:4" s="25" customFormat="1" ht="18.75">
      <c r="A26" s="41" t="s">
        <v>56</v>
      </c>
      <c r="B26" s="19" t="s">
        <v>226</v>
      </c>
      <c r="C26" s="42">
        <v>800</v>
      </c>
      <c r="D26" s="90">
        <v>1</v>
      </c>
    </row>
    <row r="27" spans="1:4" s="25" customFormat="1" ht="117">
      <c r="A27" s="100" t="s">
        <v>255</v>
      </c>
      <c r="B27" s="18">
        <v>1200000000</v>
      </c>
      <c r="C27" s="18"/>
      <c r="D27" s="26">
        <f>D28+D30</f>
        <v>1312.6999999999998</v>
      </c>
    </row>
    <row r="28" spans="1:6" s="25" customFormat="1" ht="18.75">
      <c r="A28" s="41" t="s">
        <v>227</v>
      </c>
      <c r="B28" s="42">
        <v>1200092360</v>
      </c>
      <c r="C28" s="42"/>
      <c r="D28" s="21">
        <f>D29</f>
        <v>323.4</v>
      </c>
      <c r="E28" s="23"/>
      <c r="F28" s="23"/>
    </row>
    <row r="29" spans="1:4" s="25" customFormat="1" ht="37.5">
      <c r="A29" s="41" t="s">
        <v>55</v>
      </c>
      <c r="B29" s="42">
        <v>1200092360</v>
      </c>
      <c r="C29" s="42">
        <v>200</v>
      </c>
      <c r="D29" s="90">
        <v>323.4</v>
      </c>
    </row>
    <row r="30" spans="1:4" s="25" customFormat="1" ht="37.5">
      <c r="A30" s="41" t="s">
        <v>265</v>
      </c>
      <c r="B30" s="42">
        <v>1200009040</v>
      </c>
      <c r="C30" s="42"/>
      <c r="D30" s="21">
        <f>D31</f>
        <v>989.3</v>
      </c>
    </row>
    <row r="31" spans="1:4" s="25" customFormat="1" ht="18.75">
      <c r="A31" s="41" t="s">
        <v>56</v>
      </c>
      <c r="B31" s="42">
        <v>1200009040</v>
      </c>
      <c r="C31" s="42">
        <v>800</v>
      </c>
      <c r="D31" s="90">
        <v>989.3</v>
      </c>
    </row>
    <row r="32" spans="1:4" s="25" customFormat="1" ht="97.5">
      <c r="A32" s="100" t="s">
        <v>256</v>
      </c>
      <c r="B32" s="18">
        <v>1600000000</v>
      </c>
      <c r="C32" s="18"/>
      <c r="D32" s="26">
        <f>D33</f>
        <v>244.2</v>
      </c>
    </row>
    <row r="33" spans="1:4" ht="37.5">
      <c r="A33" s="41" t="s">
        <v>127</v>
      </c>
      <c r="B33" s="42">
        <v>1600024300</v>
      </c>
      <c r="C33" s="42"/>
      <c r="D33" s="21">
        <f>SUM(D34:D35)</f>
        <v>244.2</v>
      </c>
    </row>
    <row r="34" spans="1:4" ht="112.5">
      <c r="A34" s="41" t="s">
        <v>54</v>
      </c>
      <c r="B34" s="42">
        <v>1600024300</v>
      </c>
      <c r="C34" s="42">
        <v>100</v>
      </c>
      <c r="D34" s="90">
        <v>139.2</v>
      </c>
    </row>
    <row r="35" spans="1:4" ht="37.5">
      <c r="A35" s="41" t="s">
        <v>55</v>
      </c>
      <c r="B35" s="42">
        <v>1600024300</v>
      </c>
      <c r="C35" s="42">
        <v>200</v>
      </c>
      <c r="D35" s="90">
        <v>105</v>
      </c>
    </row>
    <row r="36" spans="1:4" s="101" customFormat="1" ht="90" customHeight="1">
      <c r="A36" s="100" t="s">
        <v>257</v>
      </c>
      <c r="B36" s="18">
        <v>2000000000</v>
      </c>
      <c r="C36" s="18"/>
      <c r="D36" s="26">
        <f>D37+D39+D43+D45+D47</f>
        <v>1362.3</v>
      </c>
    </row>
    <row r="37" spans="1:4" s="37" customFormat="1" ht="75">
      <c r="A37" s="41" t="s">
        <v>229</v>
      </c>
      <c r="B37" s="42">
        <v>2000003610</v>
      </c>
      <c r="C37" s="42"/>
      <c r="D37" s="21">
        <f>D38</f>
        <v>0</v>
      </c>
    </row>
    <row r="38" spans="1:4" s="37" customFormat="1" ht="37.5">
      <c r="A38" s="41" t="s">
        <v>55</v>
      </c>
      <c r="B38" s="42">
        <v>2000003610</v>
      </c>
      <c r="C38" s="42">
        <v>200</v>
      </c>
      <c r="D38" s="90"/>
    </row>
    <row r="39" spans="1:4" ht="37.5">
      <c r="A39" s="41" t="s">
        <v>72</v>
      </c>
      <c r="B39" s="42">
        <v>2000006050</v>
      </c>
      <c r="C39" s="42"/>
      <c r="D39" s="21">
        <f>SUM(D40:D42)</f>
        <v>758.5</v>
      </c>
    </row>
    <row r="40" spans="1:4" ht="112.5">
      <c r="A40" s="41" t="s">
        <v>54</v>
      </c>
      <c r="B40" s="42">
        <v>2000006050</v>
      </c>
      <c r="C40" s="42">
        <v>100</v>
      </c>
      <c r="D40" s="90">
        <v>254.2</v>
      </c>
    </row>
    <row r="41" spans="1:4" ht="37.5">
      <c r="A41" s="41" t="s">
        <v>55</v>
      </c>
      <c r="B41" s="42">
        <v>2000006050</v>
      </c>
      <c r="C41" s="42">
        <v>200</v>
      </c>
      <c r="D41" s="90">
        <v>501.3</v>
      </c>
    </row>
    <row r="42" spans="1:4" ht="18.75">
      <c r="A42" s="41" t="s">
        <v>56</v>
      </c>
      <c r="B42" s="42">
        <v>2000006050</v>
      </c>
      <c r="C42" s="42">
        <v>800</v>
      </c>
      <c r="D42" s="90">
        <v>3</v>
      </c>
    </row>
    <row r="43" spans="1:4" ht="18.75">
      <c r="A43" s="41" t="s">
        <v>230</v>
      </c>
      <c r="B43" s="42">
        <v>2000006400</v>
      </c>
      <c r="C43" s="42"/>
      <c r="D43" s="21">
        <f>D44</f>
        <v>10</v>
      </c>
    </row>
    <row r="44" spans="1:4" ht="37.5">
      <c r="A44" s="41" t="s">
        <v>55</v>
      </c>
      <c r="B44" s="42">
        <v>2000006400</v>
      </c>
      <c r="C44" s="42">
        <v>200</v>
      </c>
      <c r="D44" s="90">
        <v>10</v>
      </c>
    </row>
    <row r="45" spans="1:4" ht="150">
      <c r="A45" s="41" t="s">
        <v>231</v>
      </c>
      <c r="B45" s="42">
        <v>2000074040</v>
      </c>
      <c r="C45" s="42"/>
      <c r="D45" s="21">
        <f>D46</f>
        <v>500</v>
      </c>
    </row>
    <row r="46" spans="1:4" ht="37.5">
      <c r="A46" s="41" t="s">
        <v>55</v>
      </c>
      <c r="B46" s="42">
        <v>2000074040</v>
      </c>
      <c r="C46" s="42">
        <v>200</v>
      </c>
      <c r="D46" s="90">
        <v>500</v>
      </c>
    </row>
    <row r="47" spans="1:4" ht="37.5">
      <c r="A47" s="41" t="s">
        <v>232</v>
      </c>
      <c r="B47" s="42">
        <v>2000041200</v>
      </c>
      <c r="C47" s="42"/>
      <c r="D47" s="21">
        <f>D48</f>
        <v>93.8</v>
      </c>
    </row>
    <row r="48" spans="1:4" ht="37.5">
      <c r="A48" s="41" t="s">
        <v>55</v>
      </c>
      <c r="B48" s="42">
        <v>2000041200</v>
      </c>
      <c r="C48" s="42">
        <v>200</v>
      </c>
      <c r="D48" s="90">
        <v>93.8</v>
      </c>
    </row>
    <row r="49" spans="1:4" s="25" customFormat="1" ht="78">
      <c r="A49" s="102" t="s">
        <v>148</v>
      </c>
      <c r="B49" s="18">
        <v>2100000000</v>
      </c>
      <c r="C49" s="18"/>
      <c r="D49" s="26">
        <f>D50</f>
        <v>400</v>
      </c>
    </row>
    <row r="50" spans="1:4" ht="18.75">
      <c r="A50" s="41" t="s">
        <v>128</v>
      </c>
      <c r="B50" s="42">
        <v>2100003150</v>
      </c>
      <c r="C50" s="42"/>
      <c r="D50" s="21">
        <f>D51</f>
        <v>400</v>
      </c>
    </row>
    <row r="51" spans="1:4" s="47" customFormat="1" ht="37.5">
      <c r="A51" s="41" t="s">
        <v>55</v>
      </c>
      <c r="B51" s="42">
        <v>2100003150</v>
      </c>
      <c r="C51" s="42">
        <v>200</v>
      </c>
      <c r="D51" s="90">
        <v>400</v>
      </c>
    </row>
    <row r="52" spans="1:4" s="25" customFormat="1" ht="19.5">
      <c r="A52" s="100" t="s">
        <v>61</v>
      </c>
      <c r="B52" s="18">
        <v>9900000000</v>
      </c>
      <c r="C52" s="18"/>
      <c r="D52" s="26">
        <f>D53</f>
        <v>88.5</v>
      </c>
    </row>
    <row r="53" spans="1:4" s="25" customFormat="1" ht="56.25">
      <c r="A53" s="41" t="s">
        <v>228</v>
      </c>
      <c r="B53" s="42">
        <v>9900051180</v>
      </c>
      <c r="C53" s="42"/>
      <c r="D53" s="21">
        <f>D54+D55</f>
        <v>88.5</v>
      </c>
    </row>
    <row r="54" spans="1:4" ht="112.5">
      <c r="A54" s="41" t="s">
        <v>54</v>
      </c>
      <c r="B54" s="42">
        <v>9900051180</v>
      </c>
      <c r="C54" s="42">
        <v>100</v>
      </c>
      <c r="D54" s="90">
        <v>85.5</v>
      </c>
    </row>
    <row r="55" spans="1:4" ht="37.5">
      <c r="A55" s="41" t="s">
        <v>55</v>
      </c>
      <c r="B55" s="42">
        <v>9900051180</v>
      </c>
      <c r="C55" s="42">
        <v>200</v>
      </c>
      <c r="D55" s="90">
        <v>3</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00FF"/>
    <pageSetUpPr fitToPage="1"/>
  </sheetPr>
  <dimension ref="A1:F57"/>
  <sheetViews>
    <sheetView zoomScale="70" zoomScaleNormal="70" zoomScalePageLayoutView="0" workbookViewId="0" topLeftCell="A1">
      <selection activeCell="B14" sqref="B14:E57"/>
    </sheetView>
  </sheetViews>
  <sheetFormatPr defaultColWidth="14.421875" defaultRowHeight="15"/>
  <cols>
    <col min="1" max="1" width="55.7109375" style="28" customWidth="1"/>
    <col min="2" max="2" width="16.28125" style="23" customWidth="1"/>
    <col min="3" max="3" width="8.28125" style="23" customWidth="1"/>
    <col min="4" max="4" width="14.421875" style="23" customWidth="1"/>
    <col min="5" max="5" width="14.7109375" style="23" customWidth="1"/>
    <col min="6" max="252" width="9.140625" style="23" customWidth="1"/>
    <col min="253" max="253" width="55.7109375" style="23" customWidth="1"/>
    <col min="254" max="254" width="12.00390625" style="23" customWidth="1"/>
    <col min="255" max="255" width="8.28125" style="23" customWidth="1"/>
    <col min="256" max="16384" width="14.421875" style="23" customWidth="1"/>
  </cols>
  <sheetData>
    <row r="1" spans="1:5" s="3" customFormat="1" ht="18.75">
      <c r="A1" s="135" t="s">
        <v>137</v>
      </c>
      <c r="B1" s="135"/>
      <c r="C1" s="135"/>
      <c r="D1" s="135"/>
      <c r="E1" s="135"/>
    </row>
    <row r="2" spans="1:5" s="3" customFormat="1" ht="18.75" customHeight="1">
      <c r="A2" s="135" t="s">
        <v>251</v>
      </c>
      <c r="B2" s="135"/>
      <c r="C2" s="135"/>
      <c r="D2" s="135"/>
      <c r="E2" s="135"/>
    </row>
    <row r="3" spans="1:5" s="3" customFormat="1" ht="18.75" customHeight="1">
      <c r="A3" s="135" t="s">
        <v>1</v>
      </c>
      <c r="B3" s="135"/>
      <c r="C3" s="135"/>
      <c r="D3" s="135"/>
      <c r="E3" s="135"/>
    </row>
    <row r="4" spans="1:5" s="3" customFormat="1" ht="18.75">
      <c r="A4" s="136" t="str">
        <f>'Прил.7 цел.ст.'!A4:D4</f>
        <v>от 25 декабря 2020 года № 87 </v>
      </c>
      <c r="B4" s="136"/>
      <c r="C4" s="136"/>
      <c r="D4" s="136"/>
      <c r="E4" s="136"/>
    </row>
    <row r="5" spans="1:5" s="3" customFormat="1" ht="18.75" customHeight="1">
      <c r="A5" s="135" t="s">
        <v>252</v>
      </c>
      <c r="B5" s="135"/>
      <c r="C5" s="135"/>
      <c r="D5" s="135"/>
      <c r="E5" s="135"/>
    </row>
    <row r="6" spans="1:5" s="3" customFormat="1" ht="18.75" customHeight="1">
      <c r="A6" s="135" t="s">
        <v>1</v>
      </c>
      <c r="B6" s="135"/>
      <c r="C6" s="135"/>
      <c r="D6" s="135"/>
      <c r="E6" s="135"/>
    </row>
    <row r="7" spans="1:5" s="3" customFormat="1" ht="18.75" customHeight="1">
      <c r="A7" s="135" t="str">
        <f>'Прил.7 цел.ст.'!A7:D7</f>
        <v>на 2021 год и плановый период 2022 и 2023 годов»</v>
      </c>
      <c r="B7" s="135"/>
      <c r="C7" s="135"/>
      <c r="D7" s="135"/>
      <c r="E7" s="135"/>
    </row>
    <row r="8" spans="1:4" ht="18.75">
      <c r="A8" s="137"/>
      <c r="B8" s="137"/>
      <c r="C8" s="137"/>
      <c r="D8" s="137"/>
    </row>
    <row r="9" spans="1:5" ht="102.75" customHeight="1">
      <c r="A9" s="144" t="s">
        <v>261</v>
      </c>
      <c r="B9" s="144"/>
      <c r="C9" s="144"/>
      <c r="D9" s="144"/>
      <c r="E9" s="144"/>
    </row>
    <row r="10" spans="1:5" s="28" customFormat="1" ht="18.75">
      <c r="A10" s="143"/>
      <c r="B10" s="143"/>
      <c r="C10" s="143"/>
      <c r="D10" s="143"/>
      <c r="E10" s="143"/>
    </row>
    <row r="11" spans="1:5" s="28" customFormat="1" ht="18.75">
      <c r="A11" s="141" t="s">
        <v>47</v>
      </c>
      <c r="B11" s="141" t="s">
        <v>49</v>
      </c>
      <c r="C11" s="141" t="s">
        <v>50</v>
      </c>
      <c r="D11" s="140" t="s">
        <v>77</v>
      </c>
      <c r="E11" s="140"/>
    </row>
    <row r="12" spans="1:5" s="28" customFormat="1" ht="18.75">
      <c r="A12" s="142"/>
      <c r="B12" s="142"/>
      <c r="C12" s="142"/>
      <c r="D12" s="11" t="s">
        <v>167</v>
      </c>
      <c r="E12" s="32" t="s">
        <v>217</v>
      </c>
    </row>
    <row r="13" spans="1:5" s="28" customFormat="1" ht="18.75">
      <c r="A13" s="29">
        <v>1</v>
      </c>
      <c r="B13" s="29">
        <v>2</v>
      </c>
      <c r="C13" s="29">
        <v>3</v>
      </c>
      <c r="D13" s="29">
        <v>4</v>
      </c>
      <c r="E13" s="29">
        <v>5</v>
      </c>
    </row>
    <row r="14" spans="1:5" s="28" customFormat="1" ht="18.75">
      <c r="A14" s="43" t="s">
        <v>16</v>
      </c>
      <c r="B14" s="18" t="s">
        <v>280</v>
      </c>
      <c r="C14" s="18"/>
      <c r="D14" s="20">
        <f>D15+D18++D27+D32+D36+D49+D52+D56</f>
        <v>5908.2</v>
      </c>
      <c r="E14" s="20">
        <f>E15+E18++E27+E32+E36+E49+E52+E56</f>
        <v>5910.3</v>
      </c>
    </row>
    <row r="15" spans="1:5" s="25" customFormat="1" ht="97.5">
      <c r="A15" s="102" t="s">
        <v>258</v>
      </c>
      <c r="B15" s="36" t="s">
        <v>151</v>
      </c>
      <c r="C15" s="36"/>
      <c r="D15" s="51">
        <f>D16</f>
        <v>98</v>
      </c>
      <c r="E15" s="51">
        <f>E16</f>
        <v>68</v>
      </c>
    </row>
    <row r="16" spans="1:5" ht="37.5">
      <c r="A16" s="38" t="s">
        <v>235</v>
      </c>
      <c r="B16" s="35" t="s">
        <v>233</v>
      </c>
      <c r="C16" s="35"/>
      <c r="D16" s="52">
        <f>D17</f>
        <v>98</v>
      </c>
      <c r="E16" s="52">
        <f>E17</f>
        <v>68</v>
      </c>
    </row>
    <row r="17" spans="1:5" ht="18.75">
      <c r="A17" s="38" t="s">
        <v>236</v>
      </c>
      <c r="B17" s="35" t="s">
        <v>233</v>
      </c>
      <c r="C17" s="35" t="s">
        <v>234</v>
      </c>
      <c r="D17" s="93">
        <v>98</v>
      </c>
      <c r="E17" s="93">
        <v>68</v>
      </c>
    </row>
    <row r="18" spans="1:5" s="2" customFormat="1" ht="87.75" customHeight="1">
      <c r="A18" s="100" t="s">
        <v>254</v>
      </c>
      <c r="B18" s="17" t="s">
        <v>139</v>
      </c>
      <c r="C18" s="18"/>
      <c r="D18" s="26">
        <f>D19+D21+D25</f>
        <v>2900.5</v>
      </c>
      <c r="E18" s="26">
        <f>E19+E21+E25</f>
        <v>2900.5</v>
      </c>
    </row>
    <row r="19" spans="1:5" s="25" customFormat="1" ht="18.75">
      <c r="A19" s="41" t="s">
        <v>134</v>
      </c>
      <c r="B19" s="19" t="s">
        <v>140</v>
      </c>
      <c r="C19" s="42"/>
      <c r="D19" s="21">
        <f>D20</f>
        <v>730.6</v>
      </c>
      <c r="E19" s="21">
        <f>E20</f>
        <v>730.6</v>
      </c>
    </row>
    <row r="20" spans="1:5" ht="90" customHeight="1">
      <c r="A20" s="41" t="s">
        <v>54</v>
      </c>
      <c r="B20" s="19" t="s">
        <v>140</v>
      </c>
      <c r="C20" s="42">
        <v>100</v>
      </c>
      <c r="D20" s="90">
        <v>730.6</v>
      </c>
      <c r="E20" s="90">
        <v>730.6</v>
      </c>
    </row>
    <row r="21" spans="1:5" s="25" customFormat="1" ht="37.5">
      <c r="A21" s="41" t="s">
        <v>53</v>
      </c>
      <c r="B21" s="19" t="s">
        <v>141</v>
      </c>
      <c r="C21" s="42"/>
      <c r="D21" s="21">
        <f>D22+D23+D24</f>
        <v>2168.9</v>
      </c>
      <c r="E21" s="21">
        <f>E22+E23+E24</f>
        <v>2168.9</v>
      </c>
    </row>
    <row r="22" spans="1:5" s="25" customFormat="1" ht="112.5">
      <c r="A22" s="41" t="s">
        <v>54</v>
      </c>
      <c r="B22" s="19" t="s">
        <v>141</v>
      </c>
      <c r="C22" s="42">
        <v>100</v>
      </c>
      <c r="D22" s="90">
        <v>1123.4</v>
      </c>
      <c r="E22" s="90">
        <v>1123.4</v>
      </c>
    </row>
    <row r="23" spans="1:5" ht="56.25">
      <c r="A23" s="41" t="s">
        <v>225</v>
      </c>
      <c r="B23" s="19" t="s">
        <v>141</v>
      </c>
      <c r="C23" s="42">
        <v>200</v>
      </c>
      <c r="D23" s="90">
        <v>905.7</v>
      </c>
      <c r="E23" s="90">
        <v>905.7</v>
      </c>
    </row>
    <row r="24" spans="1:5" s="25" customFormat="1" ht="18.75">
      <c r="A24" s="41" t="s">
        <v>56</v>
      </c>
      <c r="B24" s="19" t="s">
        <v>141</v>
      </c>
      <c r="C24" s="42">
        <v>800</v>
      </c>
      <c r="D24" s="90">
        <v>139.8</v>
      </c>
      <c r="E24" s="90">
        <v>139.8</v>
      </c>
    </row>
    <row r="25" spans="1:5" ht="18.75">
      <c r="A25" s="41" t="s">
        <v>62</v>
      </c>
      <c r="B25" s="19" t="s">
        <v>226</v>
      </c>
      <c r="C25" s="42"/>
      <c r="D25" s="21">
        <f>D26</f>
        <v>1</v>
      </c>
      <c r="E25" s="21">
        <f>E26</f>
        <v>1</v>
      </c>
    </row>
    <row r="26" spans="1:5" s="25" customFormat="1" ht="18.75">
      <c r="A26" s="41" t="s">
        <v>56</v>
      </c>
      <c r="B26" s="19" t="s">
        <v>226</v>
      </c>
      <c r="C26" s="42">
        <v>800</v>
      </c>
      <c r="D26" s="90">
        <v>1</v>
      </c>
      <c r="E26" s="90">
        <v>1</v>
      </c>
    </row>
    <row r="27" spans="1:5" s="25" customFormat="1" ht="117">
      <c r="A27" s="100" t="s">
        <v>255</v>
      </c>
      <c r="B27" s="18">
        <v>1200000000</v>
      </c>
      <c r="C27" s="18"/>
      <c r="D27" s="26">
        <f>D28+D30</f>
        <v>1312.6999999999998</v>
      </c>
      <c r="E27" s="26">
        <f>E28+E30</f>
        <v>1312.6999999999998</v>
      </c>
    </row>
    <row r="28" spans="1:6" s="25" customFormat="1" ht="18.75">
      <c r="A28" s="41" t="s">
        <v>227</v>
      </c>
      <c r="B28" s="42">
        <v>1200092360</v>
      </c>
      <c r="C28" s="42"/>
      <c r="D28" s="21">
        <f>D29</f>
        <v>323.4</v>
      </c>
      <c r="E28" s="21">
        <f>E29</f>
        <v>323.4</v>
      </c>
      <c r="F28" s="23"/>
    </row>
    <row r="29" spans="1:5" s="25" customFormat="1" ht="37.5">
      <c r="A29" s="41" t="s">
        <v>55</v>
      </c>
      <c r="B29" s="42">
        <v>1200092360</v>
      </c>
      <c r="C29" s="42">
        <v>200</v>
      </c>
      <c r="D29" s="90">
        <v>323.4</v>
      </c>
      <c r="E29" s="90">
        <v>323.4</v>
      </c>
    </row>
    <row r="30" spans="1:5" s="25" customFormat="1" ht="37.5">
      <c r="A30" s="41" t="s">
        <v>265</v>
      </c>
      <c r="B30" s="42">
        <v>1200009040</v>
      </c>
      <c r="C30" s="42"/>
      <c r="D30" s="21">
        <f>D31</f>
        <v>989.3</v>
      </c>
      <c r="E30" s="21">
        <f>E31</f>
        <v>989.3</v>
      </c>
    </row>
    <row r="31" spans="1:5" s="25" customFormat="1" ht="18.75">
      <c r="A31" s="41" t="s">
        <v>56</v>
      </c>
      <c r="B31" s="42">
        <v>1200009040</v>
      </c>
      <c r="C31" s="42">
        <v>800</v>
      </c>
      <c r="D31" s="90">
        <v>989.3</v>
      </c>
      <c r="E31" s="90">
        <v>989.3</v>
      </c>
    </row>
    <row r="32" spans="1:5" s="25" customFormat="1" ht="97.5">
      <c r="A32" s="100" t="s">
        <v>256</v>
      </c>
      <c r="B32" s="18">
        <v>1600000000</v>
      </c>
      <c r="C32" s="18"/>
      <c r="D32" s="26">
        <f>D33</f>
        <v>244.2</v>
      </c>
      <c r="E32" s="26">
        <f>E33</f>
        <v>244.2</v>
      </c>
    </row>
    <row r="33" spans="1:5" ht="37.5">
      <c r="A33" s="41" t="s">
        <v>127</v>
      </c>
      <c r="B33" s="42">
        <v>1600024300</v>
      </c>
      <c r="C33" s="42"/>
      <c r="D33" s="21">
        <f>SUM(D34:D35)</f>
        <v>244.2</v>
      </c>
      <c r="E33" s="21">
        <f>SUM(E34:E35)</f>
        <v>244.2</v>
      </c>
    </row>
    <row r="34" spans="1:5" ht="112.5">
      <c r="A34" s="41" t="s">
        <v>54</v>
      </c>
      <c r="B34" s="42">
        <v>1600024300</v>
      </c>
      <c r="C34" s="42">
        <v>100</v>
      </c>
      <c r="D34" s="90">
        <v>139.2</v>
      </c>
      <c r="E34" s="90">
        <v>139.2</v>
      </c>
    </row>
    <row r="35" spans="1:5" ht="37.5">
      <c r="A35" s="41" t="s">
        <v>55</v>
      </c>
      <c r="B35" s="42">
        <v>1600024300</v>
      </c>
      <c r="C35" s="42">
        <v>200</v>
      </c>
      <c r="D35" s="90">
        <v>105</v>
      </c>
      <c r="E35" s="90">
        <v>105</v>
      </c>
    </row>
    <row r="36" spans="1:5" s="101" customFormat="1" ht="90" customHeight="1">
      <c r="A36" s="100" t="s">
        <v>257</v>
      </c>
      <c r="B36" s="18">
        <v>2000000000</v>
      </c>
      <c r="C36" s="18"/>
      <c r="D36" s="26">
        <f>D37+D39+D43+D45+D47</f>
        <v>718.8</v>
      </c>
      <c r="E36" s="26">
        <f>E37+E39+E43+E45+E47</f>
        <v>605.3</v>
      </c>
    </row>
    <row r="37" spans="1:5" s="37" customFormat="1" ht="75">
      <c r="A37" s="41" t="s">
        <v>229</v>
      </c>
      <c r="B37" s="42">
        <v>2000003610</v>
      </c>
      <c r="C37" s="42"/>
      <c r="D37" s="21">
        <f>D38</f>
        <v>0</v>
      </c>
      <c r="E37" s="21">
        <f>E38</f>
        <v>0</v>
      </c>
    </row>
    <row r="38" spans="1:5" s="37" customFormat="1" ht="37.5">
      <c r="A38" s="41" t="s">
        <v>55</v>
      </c>
      <c r="B38" s="42">
        <v>2000003610</v>
      </c>
      <c r="C38" s="42">
        <v>200</v>
      </c>
      <c r="D38" s="90"/>
      <c r="E38" s="90"/>
    </row>
    <row r="39" spans="1:5" ht="37.5">
      <c r="A39" s="41" t="s">
        <v>72</v>
      </c>
      <c r="B39" s="42">
        <v>2000006050</v>
      </c>
      <c r="C39" s="42"/>
      <c r="D39" s="21">
        <f>SUM(D40:D42)</f>
        <v>623.5</v>
      </c>
      <c r="E39" s="21">
        <f>SUM(E40:E42)</f>
        <v>605.3</v>
      </c>
    </row>
    <row r="40" spans="1:5" ht="112.5">
      <c r="A40" s="41" t="s">
        <v>54</v>
      </c>
      <c r="B40" s="42">
        <v>2000006050</v>
      </c>
      <c r="C40" s="42">
        <v>100</v>
      </c>
      <c r="D40" s="90">
        <v>254.2</v>
      </c>
      <c r="E40" s="90">
        <v>254.2</v>
      </c>
    </row>
    <row r="41" spans="1:5" ht="37.5">
      <c r="A41" s="41" t="s">
        <v>55</v>
      </c>
      <c r="B41" s="42">
        <v>2000006050</v>
      </c>
      <c r="C41" s="42">
        <v>200</v>
      </c>
      <c r="D41" s="90">
        <v>366.3</v>
      </c>
      <c r="E41" s="90">
        <v>351.1</v>
      </c>
    </row>
    <row r="42" spans="1:5" ht="18.75">
      <c r="A42" s="41" t="s">
        <v>56</v>
      </c>
      <c r="B42" s="42">
        <v>2000006050</v>
      </c>
      <c r="C42" s="42">
        <v>800</v>
      </c>
      <c r="D42" s="90">
        <v>3</v>
      </c>
      <c r="E42" s="90"/>
    </row>
    <row r="43" spans="1:5" ht="18.75">
      <c r="A43" s="41" t="s">
        <v>230</v>
      </c>
      <c r="B43" s="42">
        <v>2000006400</v>
      </c>
      <c r="C43" s="42"/>
      <c r="D43" s="21">
        <f>D44</f>
        <v>1.5</v>
      </c>
      <c r="E43" s="21">
        <f>E44</f>
        <v>0</v>
      </c>
    </row>
    <row r="44" spans="1:5" ht="37.5">
      <c r="A44" s="41" t="s">
        <v>55</v>
      </c>
      <c r="B44" s="42">
        <v>2000006400</v>
      </c>
      <c r="C44" s="42">
        <v>200</v>
      </c>
      <c r="D44" s="90">
        <v>1.5</v>
      </c>
      <c r="E44" s="90"/>
    </row>
    <row r="45" spans="1:5" ht="150">
      <c r="A45" s="41" t="s">
        <v>231</v>
      </c>
      <c r="B45" s="42">
        <v>2000074040</v>
      </c>
      <c r="C45" s="42"/>
      <c r="D45" s="21">
        <f>D46</f>
        <v>0</v>
      </c>
      <c r="E45" s="21">
        <f>E46</f>
        <v>0</v>
      </c>
    </row>
    <row r="46" spans="1:5" ht="37.5">
      <c r="A46" s="41" t="s">
        <v>55</v>
      </c>
      <c r="B46" s="42">
        <v>2000074040</v>
      </c>
      <c r="C46" s="42">
        <v>200</v>
      </c>
      <c r="D46" s="90"/>
      <c r="E46" s="90"/>
    </row>
    <row r="47" spans="1:5" ht="37.5">
      <c r="A47" s="41" t="s">
        <v>232</v>
      </c>
      <c r="B47" s="42">
        <v>2000041200</v>
      </c>
      <c r="C47" s="42"/>
      <c r="D47" s="21">
        <f>D48</f>
        <v>93.8</v>
      </c>
      <c r="E47" s="21">
        <f>E48</f>
        <v>0</v>
      </c>
    </row>
    <row r="48" spans="1:5" ht="37.5">
      <c r="A48" s="41" t="s">
        <v>55</v>
      </c>
      <c r="B48" s="42">
        <v>2000041200</v>
      </c>
      <c r="C48" s="42">
        <v>200</v>
      </c>
      <c r="D48" s="90">
        <v>93.8</v>
      </c>
      <c r="E48" s="90"/>
    </row>
    <row r="49" spans="1:5" s="25" customFormat="1" ht="78">
      <c r="A49" s="102" t="s">
        <v>148</v>
      </c>
      <c r="B49" s="18">
        <v>2100000000</v>
      </c>
      <c r="C49" s="18"/>
      <c r="D49" s="26">
        <f>D50</f>
        <v>400</v>
      </c>
      <c r="E49" s="26">
        <f>E50</f>
        <v>400</v>
      </c>
    </row>
    <row r="50" spans="1:5" ht="18.75">
      <c r="A50" s="41" t="s">
        <v>128</v>
      </c>
      <c r="B50" s="42">
        <v>2100003150</v>
      </c>
      <c r="C50" s="42"/>
      <c r="D50" s="21">
        <f>D51</f>
        <v>400</v>
      </c>
      <c r="E50" s="21">
        <f>E51</f>
        <v>400</v>
      </c>
    </row>
    <row r="51" spans="1:5" s="47" customFormat="1" ht="37.5">
      <c r="A51" s="41" t="s">
        <v>55</v>
      </c>
      <c r="B51" s="42">
        <v>2100003150</v>
      </c>
      <c r="C51" s="42">
        <v>200</v>
      </c>
      <c r="D51" s="90">
        <v>400</v>
      </c>
      <c r="E51" s="90">
        <v>400</v>
      </c>
    </row>
    <row r="52" spans="1:5" s="25" customFormat="1" ht="19.5">
      <c r="A52" s="100" t="s">
        <v>61</v>
      </c>
      <c r="B52" s="18">
        <v>9900000000</v>
      </c>
      <c r="C52" s="18"/>
      <c r="D52" s="26">
        <f>D53</f>
        <v>88.5</v>
      </c>
      <c r="E52" s="26">
        <f>E53</f>
        <v>88.5</v>
      </c>
    </row>
    <row r="53" spans="1:5" s="25" customFormat="1" ht="56.25">
      <c r="A53" s="41" t="s">
        <v>228</v>
      </c>
      <c r="B53" s="42">
        <v>9900051180</v>
      </c>
      <c r="C53" s="42"/>
      <c r="D53" s="21">
        <f>D54+D55</f>
        <v>88.5</v>
      </c>
      <c r="E53" s="21">
        <f>E54+E55</f>
        <v>88.5</v>
      </c>
    </row>
    <row r="54" spans="1:5" ht="112.5">
      <c r="A54" s="41" t="s">
        <v>54</v>
      </c>
      <c r="B54" s="42">
        <v>9900051180</v>
      </c>
      <c r="C54" s="42">
        <v>100</v>
      </c>
      <c r="D54" s="90">
        <v>85.5</v>
      </c>
      <c r="E54" s="90">
        <v>85.5</v>
      </c>
    </row>
    <row r="55" spans="1:5" ht="37.5">
      <c r="A55" s="41" t="s">
        <v>55</v>
      </c>
      <c r="B55" s="42">
        <v>9900051180</v>
      </c>
      <c r="C55" s="42">
        <v>200</v>
      </c>
      <c r="D55" s="90">
        <v>3</v>
      </c>
      <c r="E55" s="90">
        <v>3</v>
      </c>
    </row>
    <row r="56" spans="1:5" s="25" customFormat="1" ht="18.75">
      <c r="A56" s="4" t="s">
        <v>74</v>
      </c>
      <c r="B56" s="22">
        <v>9999999999</v>
      </c>
      <c r="C56" s="22"/>
      <c r="D56" s="26">
        <f>D57</f>
        <v>145.5</v>
      </c>
      <c r="E56" s="26">
        <f>E57</f>
        <v>291.1</v>
      </c>
    </row>
    <row r="57" spans="1:5" ht="18.75">
      <c r="A57" s="13" t="s">
        <v>74</v>
      </c>
      <c r="B57" s="24">
        <v>9999999999</v>
      </c>
      <c r="C57" s="24">
        <v>999</v>
      </c>
      <c r="D57" s="98">
        <v>145.5</v>
      </c>
      <c r="E57" s="98">
        <v>291.1</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0000FF"/>
    <pageSetUpPr fitToPage="1"/>
  </sheetPr>
  <dimension ref="A1:I56"/>
  <sheetViews>
    <sheetView zoomScale="70" zoomScaleNormal="70" zoomScalePageLayoutView="0" workbookViewId="0" topLeftCell="A1">
      <selection activeCell="B56" sqref="B15:B56"/>
    </sheetView>
  </sheetViews>
  <sheetFormatPr defaultColWidth="9.140625" defaultRowHeight="15"/>
  <cols>
    <col min="1" max="1" width="56.00390625" style="28" customWidth="1"/>
    <col min="2" max="2" width="9.421875" style="28" customWidth="1"/>
    <col min="3" max="3" width="15.28125" style="23" customWidth="1"/>
    <col min="4" max="4" width="8.28125" style="23" customWidth="1"/>
    <col min="5" max="5" width="11.7109375" style="53" customWidth="1"/>
    <col min="6" max="6" width="9.57421875" style="23" bestFit="1" customWidth="1"/>
    <col min="7" max="16384" width="9.140625" style="23" customWidth="1"/>
  </cols>
  <sheetData>
    <row r="1" spans="1:5" s="3" customFormat="1" ht="18.75">
      <c r="A1" s="135" t="s">
        <v>122</v>
      </c>
      <c r="B1" s="135"/>
      <c r="C1" s="135"/>
      <c r="D1" s="135"/>
      <c r="E1" s="135"/>
    </row>
    <row r="2" spans="1:5" s="3" customFormat="1" ht="18.75">
      <c r="A2" s="135" t="s">
        <v>251</v>
      </c>
      <c r="B2" s="135"/>
      <c r="C2" s="135"/>
      <c r="D2" s="135"/>
      <c r="E2" s="135"/>
    </row>
    <row r="3" spans="1:5" s="3" customFormat="1" ht="18.75">
      <c r="A3" s="135" t="s">
        <v>1</v>
      </c>
      <c r="B3" s="135"/>
      <c r="C3" s="135"/>
      <c r="D3" s="135"/>
      <c r="E3" s="135"/>
    </row>
    <row r="4" spans="1:5" s="3" customFormat="1" ht="18.75">
      <c r="A4" s="136" t="str">
        <f>'Прил.8 цел.ст.'!A4:E4</f>
        <v>от 25 декабря 2020 года № 87 </v>
      </c>
      <c r="B4" s="136"/>
      <c r="C4" s="136"/>
      <c r="D4" s="136"/>
      <c r="E4" s="136"/>
    </row>
    <row r="5" spans="1:5" s="3" customFormat="1" ht="18.75">
      <c r="A5" s="135" t="s">
        <v>252</v>
      </c>
      <c r="B5" s="135"/>
      <c r="C5" s="135"/>
      <c r="D5" s="135"/>
      <c r="E5" s="135"/>
    </row>
    <row r="6" spans="1:5" s="3" customFormat="1" ht="18.75">
      <c r="A6" s="135" t="s">
        <v>1</v>
      </c>
      <c r="B6" s="135"/>
      <c r="C6" s="135"/>
      <c r="D6" s="135"/>
      <c r="E6" s="135"/>
    </row>
    <row r="7" spans="1:5" s="3" customFormat="1" ht="18.75">
      <c r="A7" s="135" t="str">
        <f>'Прил.8 цел.ст.'!A7:E7</f>
        <v>на 2021 год и плановый период 2022 и 2023 годов»</v>
      </c>
      <c r="B7" s="135"/>
      <c r="C7" s="135"/>
      <c r="D7" s="135"/>
      <c r="E7" s="135"/>
    </row>
    <row r="8" spans="1:5" ht="18.75">
      <c r="A8" s="137"/>
      <c r="B8" s="137"/>
      <c r="C8" s="137"/>
      <c r="D8" s="137"/>
      <c r="E8" s="137"/>
    </row>
    <row r="9" spans="1:6" ht="59.25" customHeight="1">
      <c r="A9" s="138" t="s">
        <v>262</v>
      </c>
      <c r="B9" s="138"/>
      <c r="C9" s="138"/>
      <c r="D9" s="138"/>
      <c r="E9" s="138"/>
      <c r="F9" s="2"/>
    </row>
    <row r="10" spans="1:5" s="28" customFormat="1" ht="18.75">
      <c r="A10" s="143"/>
      <c r="B10" s="143"/>
      <c r="C10" s="143"/>
      <c r="D10" s="143"/>
      <c r="E10" s="143"/>
    </row>
    <row r="11" spans="1:6" s="28" customFormat="1" ht="18.75">
      <c r="A11" s="141" t="s">
        <v>47</v>
      </c>
      <c r="B11" s="147" t="s">
        <v>76</v>
      </c>
      <c r="C11" s="147" t="s">
        <v>49</v>
      </c>
      <c r="D11" s="147" t="s">
        <v>50</v>
      </c>
      <c r="E11" s="145" t="s">
        <v>77</v>
      </c>
      <c r="F11" s="27"/>
    </row>
    <row r="12" spans="1:5" s="28" customFormat="1" ht="18.75">
      <c r="A12" s="142"/>
      <c r="B12" s="148"/>
      <c r="C12" s="148"/>
      <c r="D12" s="148"/>
      <c r="E12" s="146"/>
    </row>
    <row r="13" spans="1:9" s="28" customFormat="1" ht="18.75">
      <c r="A13" s="29">
        <v>1</v>
      </c>
      <c r="B13" s="29">
        <v>2</v>
      </c>
      <c r="C13" s="29">
        <v>3</v>
      </c>
      <c r="D13" s="29">
        <v>4</v>
      </c>
      <c r="E13" s="55">
        <v>5</v>
      </c>
      <c r="I13" s="54"/>
    </row>
    <row r="14" spans="1:6" s="28" customFormat="1" ht="18.75">
      <c r="A14" s="43" t="s">
        <v>16</v>
      </c>
      <c r="B14" s="4"/>
      <c r="C14" s="18"/>
      <c r="D14" s="18"/>
      <c r="E14" s="46">
        <f>E15</f>
        <v>6406.2</v>
      </c>
      <c r="F14" s="27"/>
    </row>
    <row r="15" spans="1:6" s="28" customFormat="1" ht="75">
      <c r="A15" s="43" t="s">
        <v>263</v>
      </c>
      <c r="B15" s="4">
        <v>791</v>
      </c>
      <c r="C15" s="18"/>
      <c r="D15" s="18"/>
      <c r="E15" s="20">
        <f>E16+E19++E28+E33+E37+E50+E53</f>
        <v>6406.2</v>
      </c>
      <c r="F15" s="27"/>
    </row>
    <row r="16" spans="1:6" s="28" customFormat="1" ht="97.5">
      <c r="A16" s="102" t="s">
        <v>258</v>
      </c>
      <c r="B16" s="4">
        <v>791</v>
      </c>
      <c r="C16" s="36" t="s">
        <v>151</v>
      </c>
      <c r="D16" s="36"/>
      <c r="E16" s="51">
        <f>E17</f>
        <v>98</v>
      </c>
      <c r="F16" s="27"/>
    </row>
    <row r="17" spans="1:6" s="28" customFormat="1" ht="37.5">
      <c r="A17" s="38" t="s">
        <v>235</v>
      </c>
      <c r="B17" s="13">
        <v>791</v>
      </c>
      <c r="C17" s="35" t="s">
        <v>233</v>
      </c>
      <c r="D17" s="35"/>
      <c r="E17" s="52">
        <f>E18</f>
        <v>98</v>
      </c>
      <c r="F17" s="2"/>
    </row>
    <row r="18" spans="1:5" s="28" customFormat="1" ht="18.75">
      <c r="A18" s="38" t="s">
        <v>236</v>
      </c>
      <c r="B18" s="13">
        <v>791</v>
      </c>
      <c r="C18" s="35" t="s">
        <v>233</v>
      </c>
      <c r="D18" s="35" t="s">
        <v>234</v>
      </c>
      <c r="E18" s="93">
        <v>98</v>
      </c>
    </row>
    <row r="19" spans="1:5" s="28" customFormat="1" ht="117">
      <c r="A19" s="100" t="s">
        <v>254</v>
      </c>
      <c r="B19" s="4">
        <v>791</v>
      </c>
      <c r="C19" s="17" t="s">
        <v>139</v>
      </c>
      <c r="D19" s="18"/>
      <c r="E19" s="26">
        <f>E20+E22+E26</f>
        <v>2900.5</v>
      </c>
    </row>
    <row r="20" spans="1:5" s="28" customFormat="1" ht="18.75">
      <c r="A20" s="41" t="s">
        <v>134</v>
      </c>
      <c r="B20" s="13">
        <v>791</v>
      </c>
      <c r="C20" s="19" t="s">
        <v>140</v>
      </c>
      <c r="D20" s="42"/>
      <c r="E20" s="21">
        <f>E21</f>
        <v>730.6</v>
      </c>
    </row>
    <row r="21" spans="1:5" s="2" customFormat="1" ht="112.5">
      <c r="A21" s="41" t="s">
        <v>54</v>
      </c>
      <c r="B21" s="13">
        <v>791</v>
      </c>
      <c r="C21" s="19" t="s">
        <v>140</v>
      </c>
      <c r="D21" s="42">
        <v>100</v>
      </c>
      <c r="E21" s="90">
        <v>730.6</v>
      </c>
    </row>
    <row r="22" spans="1:6" s="28" customFormat="1" ht="37.5">
      <c r="A22" s="41" t="s">
        <v>53</v>
      </c>
      <c r="B22" s="13">
        <v>791</v>
      </c>
      <c r="C22" s="19" t="s">
        <v>141</v>
      </c>
      <c r="D22" s="42"/>
      <c r="E22" s="21">
        <f>E23+E24+E25</f>
        <v>2168.9</v>
      </c>
      <c r="F22" s="25"/>
    </row>
    <row r="23" spans="1:6" s="28" customFormat="1" ht="112.5">
      <c r="A23" s="41" t="s">
        <v>54</v>
      </c>
      <c r="B23" s="13">
        <v>791</v>
      </c>
      <c r="C23" s="19" t="s">
        <v>141</v>
      </c>
      <c r="D23" s="42">
        <v>100</v>
      </c>
      <c r="E23" s="90">
        <v>1123.4</v>
      </c>
      <c r="F23" s="23"/>
    </row>
    <row r="24" spans="1:6" s="2" customFormat="1" ht="56.25">
      <c r="A24" s="41" t="s">
        <v>225</v>
      </c>
      <c r="B24" s="13">
        <v>791</v>
      </c>
      <c r="C24" s="19" t="s">
        <v>141</v>
      </c>
      <c r="D24" s="42">
        <v>200</v>
      </c>
      <c r="E24" s="90">
        <v>905.7</v>
      </c>
      <c r="F24" s="23"/>
    </row>
    <row r="25" spans="1:6" s="28" customFormat="1" ht="18.75">
      <c r="A25" s="41" t="s">
        <v>56</v>
      </c>
      <c r="B25" s="13">
        <v>791</v>
      </c>
      <c r="C25" s="19" t="s">
        <v>141</v>
      </c>
      <c r="D25" s="42">
        <v>800</v>
      </c>
      <c r="E25" s="90">
        <v>139.8</v>
      </c>
      <c r="F25" s="23"/>
    </row>
    <row r="26" spans="1:6" s="28" customFormat="1" ht="18.75">
      <c r="A26" s="41" t="s">
        <v>62</v>
      </c>
      <c r="B26" s="13">
        <v>791</v>
      </c>
      <c r="C26" s="19" t="s">
        <v>226</v>
      </c>
      <c r="D26" s="42"/>
      <c r="E26" s="21">
        <f>E27</f>
        <v>1</v>
      </c>
      <c r="F26" s="23"/>
    </row>
    <row r="27" spans="1:6" s="28" customFormat="1" ht="18.75">
      <c r="A27" s="41" t="s">
        <v>56</v>
      </c>
      <c r="B27" s="13">
        <v>791</v>
      </c>
      <c r="C27" s="19" t="s">
        <v>226</v>
      </c>
      <c r="D27" s="42">
        <v>800</v>
      </c>
      <c r="E27" s="90">
        <v>1</v>
      </c>
      <c r="F27" s="23"/>
    </row>
    <row r="28" spans="1:5" s="25" customFormat="1" ht="117">
      <c r="A28" s="100" t="s">
        <v>255</v>
      </c>
      <c r="B28" s="4">
        <v>791</v>
      </c>
      <c r="C28" s="18">
        <v>1200000000</v>
      </c>
      <c r="D28" s="18"/>
      <c r="E28" s="26">
        <f>E29+E31</f>
        <v>1312.6999999999998</v>
      </c>
    </row>
    <row r="29" spans="1:5" s="25" customFormat="1" ht="18.75">
      <c r="A29" s="41" t="s">
        <v>227</v>
      </c>
      <c r="B29" s="13">
        <v>791</v>
      </c>
      <c r="C29" s="42">
        <v>1200092360</v>
      </c>
      <c r="D29" s="42"/>
      <c r="E29" s="21">
        <f>E30</f>
        <v>323.4</v>
      </c>
    </row>
    <row r="30" spans="1:5" ht="37.5">
      <c r="A30" s="41" t="s">
        <v>55</v>
      </c>
      <c r="B30" s="13">
        <v>791</v>
      </c>
      <c r="C30" s="42">
        <v>1200092360</v>
      </c>
      <c r="D30" s="42">
        <v>200</v>
      </c>
      <c r="E30" s="90">
        <v>323.4</v>
      </c>
    </row>
    <row r="31" spans="1:6" s="28" customFormat="1" ht="37.5">
      <c r="A31" s="41" t="s">
        <v>265</v>
      </c>
      <c r="B31" s="13">
        <v>791</v>
      </c>
      <c r="C31" s="42">
        <v>1200009040</v>
      </c>
      <c r="D31" s="42"/>
      <c r="E31" s="21">
        <f>E32</f>
        <v>989.3</v>
      </c>
      <c r="F31" s="23"/>
    </row>
    <row r="32" spans="1:6" s="25" customFormat="1" ht="18.75">
      <c r="A32" s="41" t="s">
        <v>56</v>
      </c>
      <c r="B32" s="13">
        <v>791</v>
      </c>
      <c r="C32" s="42">
        <v>1200009040</v>
      </c>
      <c r="D32" s="42">
        <v>800</v>
      </c>
      <c r="E32" s="90">
        <v>989.3</v>
      </c>
      <c r="F32" s="23"/>
    </row>
    <row r="33" spans="1:6" ht="97.5">
      <c r="A33" s="100" t="s">
        <v>256</v>
      </c>
      <c r="B33" s="4">
        <v>791</v>
      </c>
      <c r="C33" s="18">
        <v>1600000000</v>
      </c>
      <c r="D33" s="18"/>
      <c r="E33" s="26">
        <f>E34</f>
        <v>244.2</v>
      </c>
      <c r="F33" s="25"/>
    </row>
    <row r="34" spans="1:6" ht="37.5">
      <c r="A34" s="41" t="s">
        <v>127</v>
      </c>
      <c r="B34" s="13">
        <v>791</v>
      </c>
      <c r="C34" s="42">
        <v>1600024300</v>
      </c>
      <c r="D34" s="42"/>
      <c r="E34" s="21">
        <f>SUM(E35:E36)</f>
        <v>244.2</v>
      </c>
      <c r="F34" s="25"/>
    </row>
    <row r="35" spans="1:5" ht="112.5">
      <c r="A35" s="41" t="s">
        <v>54</v>
      </c>
      <c r="B35" s="13">
        <v>791</v>
      </c>
      <c r="C35" s="42">
        <v>1600024300</v>
      </c>
      <c r="D35" s="42">
        <v>100</v>
      </c>
      <c r="E35" s="90">
        <v>139.2</v>
      </c>
    </row>
    <row r="36" spans="1:6" ht="37.5">
      <c r="A36" s="41" t="s">
        <v>55</v>
      </c>
      <c r="B36" s="13">
        <v>791</v>
      </c>
      <c r="C36" s="42">
        <v>1600024300</v>
      </c>
      <c r="D36" s="42">
        <v>200</v>
      </c>
      <c r="E36" s="90">
        <v>105</v>
      </c>
      <c r="F36" s="25"/>
    </row>
    <row r="37" spans="1:5" ht="136.5">
      <c r="A37" s="100" t="s">
        <v>257</v>
      </c>
      <c r="B37" s="106" t="s">
        <v>168</v>
      </c>
      <c r="C37" s="18">
        <v>2000000000</v>
      </c>
      <c r="D37" s="18"/>
      <c r="E37" s="26">
        <f>E38+E40+E44+E46+E48</f>
        <v>1362.3</v>
      </c>
    </row>
    <row r="38" spans="1:5" ht="75">
      <c r="A38" s="41" t="s">
        <v>229</v>
      </c>
      <c r="B38" s="13">
        <v>791</v>
      </c>
      <c r="C38" s="42">
        <v>2000003610</v>
      </c>
      <c r="D38" s="42"/>
      <c r="E38" s="21">
        <f>E39</f>
        <v>0</v>
      </c>
    </row>
    <row r="39" spans="1:6" ht="37.5">
      <c r="A39" s="41" t="s">
        <v>55</v>
      </c>
      <c r="B39" s="13">
        <v>791</v>
      </c>
      <c r="C39" s="42">
        <v>2000003610</v>
      </c>
      <c r="D39" s="42">
        <v>200</v>
      </c>
      <c r="E39" s="90"/>
      <c r="F39" s="25"/>
    </row>
    <row r="40" spans="1:6" s="25" customFormat="1" ht="37.5">
      <c r="A40" s="41" t="s">
        <v>72</v>
      </c>
      <c r="B40" s="13">
        <v>791</v>
      </c>
      <c r="C40" s="42">
        <v>2000006050</v>
      </c>
      <c r="D40" s="42"/>
      <c r="E40" s="21">
        <f>SUM(E41:E43)</f>
        <v>758.5</v>
      </c>
      <c r="F40" s="23"/>
    </row>
    <row r="41" spans="1:5" ht="112.5">
      <c r="A41" s="41" t="s">
        <v>54</v>
      </c>
      <c r="B41" s="13">
        <v>791</v>
      </c>
      <c r="C41" s="42">
        <v>2000006050</v>
      </c>
      <c r="D41" s="42">
        <v>100</v>
      </c>
      <c r="E41" s="90">
        <v>254.2</v>
      </c>
    </row>
    <row r="42" spans="1:6" ht="37.5">
      <c r="A42" s="41" t="s">
        <v>55</v>
      </c>
      <c r="B42" s="13">
        <v>791</v>
      </c>
      <c r="C42" s="42">
        <v>2000006050</v>
      </c>
      <c r="D42" s="42">
        <v>200</v>
      </c>
      <c r="E42" s="90">
        <v>501.3</v>
      </c>
      <c r="F42" s="25"/>
    </row>
    <row r="43" spans="1:5" ht="18.75">
      <c r="A43" s="41" t="s">
        <v>56</v>
      </c>
      <c r="B43" s="13">
        <v>791</v>
      </c>
      <c r="C43" s="42">
        <v>2000006050</v>
      </c>
      <c r="D43" s="42">
        <v>800</v>
      </c>
      <c r="E43" s="90">
        <v>3</v>
      </c>
    </row>
    <row r="44" spans="1:5" ht="18.75">
      <c r="A44" s="41" t="s">
        <v>230</v>
      </c>
      <c r="B44" s="13">
        <v>791</v>
      </c>
      <c r="C44" s="42">
        <v>2000006400</v>
      </c>
      <c r="D44" s="42"/>
      <c r="E44" s="21">
        <f>E45</f>
        <v>10</v>
      </c>
    </row>
    <row r="45" spans="1:5" ht="37.5">
      <c r="A45" s="41" t="s">
        <v>55</v>
      </c>
      <c r="B45" s="13">
        <v>791</v>
      </c>
      <c r="C45" s="42">
        <v>2000006400</v>
      </c>
      <c r="D45" s="42">
        <v>200</v>
      </c>
      <c r="E45" s="90">
        <v>10</v>
      </c>
    </row>
    <row r="46" spans="1:5" ht="150">
      <c r="A46" s="41" t="s">
        <v>231</v>
      </c>
      <c r="B46" s="13">
        <v>791</v>
      </c>
      <c r="C46" s="42">
        <v>2000074040</v>
      </c>
      <c r="D46" s="42"/>
      <c r="E46" s="21">
        <f>E47</f>
        <v>500</v>
      </c>
    </row>
    <row r="47" spans="1:5" ht="37.5">
      <c r="A47" s="41" t="s">
        <v>55</v>
      </c>
      <c r="B47" s="13">
        <v>791</v>
      </c>
      <c r="C47" s="42">
        <v>2000074040</v>
      </c>
      <c r="D47" s="42">
        <v>200</v>
      </c>
      <c r="E47" s="90">
        <v>500</v>
      </c>
    </row>
    <row r="48" spans="1:6" s="25" customFormat="1" ht="37.5">
      <c r="A48" s="41" t="s">
        <v>232</v>
      </c>
      <c r="B48" s="13">
        <v>791</v>
      </c>
      <c r="C48" s="42">
        <v>2000041200</v>
      </c>
      <c r="D48" s="42"/>
      <c r="E48" s="21">
        <f>E49</f>
        <v>93.8</v>
      </c>
      <c r="F48" s="23"/>
    </row>
    <row r="49" spans="1:5" ht="37.5">
      <c r="A49" s="41" t="s">
        <v>55</v>
      </c>
      <c r="B49" s="13">
        <v>791</v>
      </c>
      <c r="C49" s="42">
        <v>2000041200</v>
      </c>
      <c r="D49" s="42">
        <v>200</v>
      </c>
      <c r="E49" s="90">
        <v>93.8</v>
      </c>
    </row>
    <row r="50" spans="1:6" s="25" customFormat="1" ht="78">
      <c r="A50" s="102" t="s">
        <v>148</v>
      </c>
      <c r="B50" s="4">
        <v>791</v>
      </c>
      <c r="C50" s="18">
        <v>2100000000</v>
      </c>
      <c r="D50" s="18"/>
      <c r="E50" s="26">
        <f>E51</f>
        <v>400</v>
      </c>
      <c r="F50" s="23"/>
    </row>
    <row r="51" spans="1:5" ht="18.75">
      <c r="A51" s="41" t="s">
        <v>128</v>
      </c>
      <c r="B51" s="13">
        <v>791</v>
      </c>
      <c r="C51" s="42">
        <v>2100003150</v>
      </c>
      <c r="D51" s="42"/>
      <c r="E51" s="21">
        <f>E52</f>
        <v>400</v>
      </c>
    </row>
    <row r="52" spans="1:6" ht="37.5">
      <c r="A52" s="41" t="s">
        <v>55</v>
      </c>
      <c r="B52" s="13">
        <v>791</v>
      </c>
      <c r="C52" s="42">
        <v>2100003150</v>
      </c>
      <c r="D52" s="42">
        <v>200</v>
      </c>
      <c r="E52" s="90">
        <v>400</v>
      </c>
      <c r="F52" s="25"/>
    </row>
    <row r="53" spans="1:5" ht="19.5">
      <c r="A53" s="100" t="s">
        <v>61</v>
      </c>
      <c r="B53" s="4">
        <v>791</v>
      </c>
      <c r="C53" s="18">
        <v>9900000000</v>
      </c>
      <c r="D53" s="18"/>
      <c r="E53" s="26">
        <f>E54</f>
        <v>88.5</v>
      </c>
    </row>
    <row r="54" spans="1:5" ht="56.25">
      <c r="A54" s="41" t="s">
        <v>228</v>
      </c>
      <c r="B54" s="13">
        <v>791</v>
      </c>
      <c r="C54" s="42">
        <v>9900051180</v>
      </c>
      <c r="D54" s="42"/>
      <c r="E54" s="21">
        <f>E55+E56</f>
        <v>88.5</v>
      </c>
    </row>
    <row r="55" spans="1:5" ht="112.5">
      <c r="A55" s="41" t="s">
        <v>54</v>
      </c>
      <c r="B55" s="13">
        <v>791</v>
      </c>
      <c r="C55" s="42">
        <v>9900051180</v>
      </c>
      <c r="D55" s="42">
        <v>100</v>
      </c>
      <c r="E55" s="90">
        <v>85.5</v>
      </c>
    </row>
    <row r="56" spans="1:5" ht="37.5">
      <c r="A56" s="41" t="s">
        <v>55</v>
      </c>
      <c r="B56" s="13">
        <v>791</v>
      </c>
      <c r="C56" s="42">
        <v>9900051180</v>
      </c>
      <c r="D56" s="42">
        <v>200</v>
      </c>
      <c r="E56" s="90">
        <v>3</v>
      </c>
    </row>
  </sheetData>
  <sheetProtection/>
  <mergeCells count="15">
    <mergeCell ref="D11:D12"/>
    <mergeCell ref="A7:E7"/>
    <mergeCell ref="A8:E8"/>
    <mergeCell ref="A9:E9"/>
    <mergeCell ref="A10:E10"/>
    <mergeCell ref="E11:E12"/>
    <mergeCell ref="A6:E6"/>
    <mergeCell ref="A1:E1"/>
    <mergeCell ref="A2:E2"/>
    <mergeCell ref="A3:E3"/>
    <mergeCell ref="A4:E4"/>
    <mergeCell ref="A5:E5"/>
    <mergeCell ref="A11:A12"/>
    <mergeCell ref="B11:B12"/>
    <mergeCell ref="C11:C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2020-12-23T12:21:56Z</cp:lastPrinted>
  <dcterms:created xsi:type="dcterms:W3CDTF">2006-09-28T05:33:49Z</dcterms:created>
  <dcterms:modified xsi:type="dcterms:W3CDTF">2020-12-23T12:23:12Z</dcterms:modified>
  <cp:category/>
  <cp:version/>
  <cp:contentType/>
  <cp:contentStatus/>
</cp:coreProperties>
</file>